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5" windowWidth="11340" windowHeight="6540" activeTab="1"/>
  </bookViews>
  <sheets>
    <sheet name="22.1 melléklet" sheetId="17" r:id="rId1"/>
    <sheet name="22.4 melléklet" sheetId="16" r:id="rId2"/>
    <sheet name="22.3 melléklet" sheetId="15" r:id="rId3"/>
    <sheet name="22.2 melléklet" sheetId="14" r:id="rId4"/>
  </sheets>
  <calcPr calcId="144525"/>
</workbook>
</file>

<file path=xl/calcChain.xml><?xml version="1.0" encoding="utf-8"?>
<calcChain xmlns="http://schemas.openxmlformats.org/spreadsheetml/2006/main">
  <c r="H8" i="17" l="1"/>
  <c r="G8" i="17"/>
  <c r="F8" i="17"/>
  <c r="H43" i="17"/>
  <c r="H44" i="17"/>
  <c r="H45" i="17"/>
  <c r="H46" i="17"/>
  <c r="H49" i="17"/>
  <c r="H50" i="17"/>
  <c r="G43" i="17"/>
  <c r="G44" i="17"/>
  <c r="G45" i="17"/>
  <c r="G46" i="17"/>
  <c r="G47" i="17"/>
  <c r="G48" i="17"/>
  <c r="G49" i="17"/>
  <c r="G50" i="17"/>
  <c r="G51" i="17"/>
  <c r="G52" i="17"/>
  <c r="G42" i="17"/>
  <c r="H42" i="17"/>
  <c r="F43" i="17"/>
  <c r="F44" i="17"/>
  <c r="F45" i="17"/>
  <c r="F46" i="17"/>
  <c r="F47" i="17"/>
  <c r="F48" i="17"/>
  <c r="F49" i="17"/>
  <c r="F50" i="17"/>
  <c r="F51" i="17"/>
  <c r="F52" i="17"/>
  <c r="F42" i="17"/>
  <c r="H30" i="17"/>
  <c r="H32" i="17"/>
  <c r="H33" i="17"/>
  <c r="H35" i="17"/>
  <c r="H36" i="17"/>
  <c r="H38" i="17"/>
  <c r="H40" i="17"/>
  <c r="G30" i="17"/>
  <c r="G31" i="17"/>
  <c r="G32" i="17"/>
  <c r="G33" i="17"/>
  <c r="G34" i="17"/>
  <c r="G35" i="17"/>
  <c r="G36" i="17"/>
  <c r="G37" i="17"/>
  <c r="G38" i="17"/>
  <c r="G39" i="17"/>
  <c r="G40" i="17"/>
  <c r="G29" i="17"/>
  <c r="H29" i="17"/>
  <c r="F30" i="17"/>
  <c r="F31" i="17"/>
  <c r="F32" i="17"/>
  <c r="F33" i="17"/>
  <c r="F34" i="17"/>
  <c r="F35" i="17"/>
  <c r="F36" i="17"/>
  <c r="F37" i="17"/>
  <c r="F38" i="17"/>
  <c r="F39" i="17"/>
  <c r="F40" i="17"/>
  <c r="F29" i="17"/>
  <c r="H16" i="17"/>
  <c r="H17" i="17"/>
  <c r="H18" i="17"/>
  <c r="H19" i="17"/>
  <c r="H21" i="17"/>
  <c r="H22" i="17"/>
  <c r="H23" i="17"/>
  <c r="H24" i="17"/>
  <c r="H26" i="17"/>
  <c r="G16" i="17"/>
  <c r="G17" i="17"/>
  <c r="G18" i="17"/>
  <c r="G19" i="17"/>
  <c r="G20" i="17"/>
  <c r="G21" i="17"/>
  <c r="G22" i="17"/>
  <c r="G23" i="17"/>
  <c r="G24" i="17"/>
  <c r="G25" i="17"/>
  <c r="G26" i="17"/>
  <c r="F16" i="17"/>
  <c r="F17" i="17"/>
  <c r="F18" i="17"/>
  <c r="F19" i="17"/>
  <c r="F20" i="17"/>
  <c r="F21" i="17"/>
  <c r="F22" i="17"/>
  <c r="F23" i="17"/>
  <c r="F24" i="17"/>
  <c r="F25" i="17"/>
  <c r="F26" i="17"/>
  <c r="G15" i="17"/>
  <c r="H15" i="17"/>
  <c r="F15" i="17"/>
  <c r="H5" i="17"/>
  <c r="H6" i="17"/>
  <c r="H7" i="17"/>
  <c r="H10" i="17"/>
  <c r="H11" i="17"/>
  <c r="H13" i="17"/>
  <c r="G5" i="17"/>
  <c r="G6" i="17"/>
  <c r="G7" i="17"/>
  <c r="G9" i="17"/>
  <c r="G10" i="17"/>
  <c r="G11" i="17"/>
  <c r="G12" i="17"/>
  <c r="G13" i="17"/>
  <c r="G4" i="17"/>
  <c r="H4" i="17"/>
  <c r="F12" i="17"/>
  <c r="F13" i="17"/>
  <c r="F5" i="17"/>
  <c r="F6" i="17"/>
  <c r="F7" i="17"/>
  <c r="F9" i="17"/>
  <c r="F10" i="17"/>
  <c r="F11" i="17"/>
  <c r="F4" i="17"/>
  <c r="F41" i="17"/>
  <c r="G53" i="15"/>
  <c r="F53" i="15"/>
  <c r="G41" i="15"/>
  <c r="F41" i="15"/>
  <c r="H41" i="15"/>
  <c r="G27" i="15"/>
  <c r="F27" i="15"/>
  <c r="H27" i="15"/>
  <c r="G14" i="15"/>
  <c r="F14" i="15"/>
  <c r="H14" i="15"/>
  <c r="G53" i="16"/>
  <c r="F53" i="16"/>
  <c r="G41" i="16"/>
  <c r="F41" i="16"/>
  <c r="H41" i="16"/>
  <c r="G27" i="16"/>
  <c r="F27" i="16"/>
  <c r="H27" i="16"/>
  <c r="G14" i="16"/>
  <c r="F14" i="16"/>
  <c r="H14" i="16"/>
  <c r="F54" i="15" l="1"/>
  <c r="F58" i="15" s="1"/>
  <c r="G14" i="17"/>
  <c r="G27" i="17"/>
  <c r="F14" i="17"/>
  <c r="F54" i="17" s="1"/>
  <c r="F61" i="17" s="1"/>
  <c r="F53" i="17"/>
  <c r="G41" i="17"/>
  <c r="G54" i="17" s="1"/>
  <c r="G58" i="17" s="1"/>
  <c r="G53" i="17"/>
  <c r="G55" i="17" s="1"/>
  <c r="G63" i="17" s="1"/>
  <c r="F27" i="17"/>
  <c r="G55" i="15"/>
  <c r="F55" i="15"/>
  <c r="G54" i="15"/>
  <c r="G55" i="16"/>
  <c r="G61" i="16" s="1"/>
  <c r="F55" i="16"/>
  <c r="F61" i="16" s="1"/>
  <c r="G54" i="16"/>
  <c r="G60" i="16" s="1"/>
  <c r="F54" i="16"/>
  <c r="F60" i="16" s="1"/>
  <c r="H54" i="15"/>
  <c r="I12" i="15"/>
  <c r="F60" i="15"/>
  <c r="J14" i="15"/>
  <c r="I34" i="15"/>
  <c r="I9" i="15"/>
  <c r="I31" i="15"/>
  <c r="H53" i="15"/>
  <c r="H54" i="16"/>
  <c r="H53" i="16"/>
  <c r="H55" i="16" s="1"/>
  <c r="H61" i="16" s="1"/>
  <c r="F55" i="17" l="1"/>
  <c r="F58" i="17"/>
  <c r="I34" i="16"/>
  <c r="H60" i="16"/>
  <c r="F59" i="15"/>
  <c r="F57" i="15"/>
  <c r="H60" i="15"/>
  <c r="H58" i="15"/>
  <c r="G58" i="15"/>
  <c r="G60" i="15" s="1"/>
  <c r="G59" i="15"/>
  <c r="G57" i="15"/>
  <c r="I31" i="16"/>
  <c r="G57" i="17"/>
  <c r="J14" i="16"/>
  <c r="G61" i="17"/>
  <c r="I40" i="15"/>
  <c r="I37" i="15"/>
  <c r="I35" i="15"/>
  <c r="I32" i="15"/>
  <c r="I13" i="15"/>
  <c r="I10" i="15"/>
  <c r="I7" i="15"/>
  <c r="I5" i="15"/>
  <c r="I38" i="15"/>
  <c r="I36" i="15"/>
  <c r="I33" i="15"/>
  <c r="I30" i="15"/>
  <c r="I29" i="15"/>
  <c r="I11" i="15"/>
  <c r="I8" i="15"/>
  <c r="I6" i="15"/>
  <c r="I4" i="15"/>
  <c r="I14" i="15" s="1"/>
  <c r="H55" i="15"/>
  <c r="I39" i="15"/>
  <c r="J41" i="15"/>
  <c r="I40" i="16"/>
  <c r="I37" i="16"/>
  <c r="I35" i="16"/>
  <c r="I32" i="16"/>
  <c r="I13" i="16"/>
  <c r="I10" i="16"/>
  <c r="I7" i="16"/>
  <c r="I5" i="16"/>
  <c r="I38" i="16"/>
  <c r="I36" i="16"/>
  <c r="I33" i="16"/>
  <c r="I30" i="16"/>
  <c r="I29" i="16"/>
  <c r="I12" i="16"/>
  <c r="I11" i="16"/>
  <c r="I9" i="16"/>
  <c r="I8" i="16"/>
  <c r="I6" i="16"/>
  <c r="I4" i="16"/>
  <c r="I39" i="16"/>
  <c r="J41" i="16"/>
  <c r="G53" i="14"/>
  <c r="G41" i="14"/>
  <c r="G27" i="14"/>
  <c r="G14" i="14"/>
  <c r="F57" i="17" l="1"/>
  <c r="F63" i="17"/>
  <c r="J53" i="15"/>
  <c r="H57" i="15"/>
  <c r="H59" i="15" s="1"/>
  <c r="I14" i="16"/>
  <c r="I41" i="15"/>
  <c r="I50" i="15"/>
  <c r="I46" i="15"/>
  <c r="I44" i="15"/>
  <c r="I42" i="15"/>
  <c r="I25" i="15"/>
  <c r="I24" i="15"/>
  <c r="I22" i="15"/>
  <c r="I20" i="15"/>
  <c r="I19" i="15"/>
  <c r="I17" i="15"/>
  <c r="I15" i="15"/>
  <c r="I49" i="15"/>
  <c r="I45" i="15"/>
  <c r="I43" i="15"/>
  <c r="I26" i="15"/>
  <c r="I23" i="15"/>
  <c r="I21" i="15"/>
  <c r="I18" i="15"/>
  <c r="I16" i="15"/>
  <c r="I52" i="15"/>
  <c r="J27" i="15"/>
  <c r="I47" i="15"/>
  <c r="I48" i="15"/>
  <c r="I51" i="15"/>
  <c r="I50" i="16"/>
  <c r="I46" i="16"/>
  <c r="I44" i="16"/>
  <c r="I42" i="16"/>
  <c r="I24" i="16"/>
  <c r="I22" i="16"/>
  <c r="I19" i="16"/>
  <c r="I17" i="16"/>
  <c r="I15" i="16"/>
  <c r="I49" i="16"/>
  <c r="I45" i="16"/>
  <c r="I43" i="16"/>
  <c r="I26" i="16"/>
  <c r="I23" i="16"/>
  <c r="I21" i="16"/>
  <c r="I18" i="16"/>
  <c r="I16" i="16"/>
  <c r="I52" i="16"/>
  <c r="J27" i="16"/>
  <c r="I47" i="16"/>
  <c r="I20" i="16"/>
  <c r="I25" i="16"/>
  <c r="I48" i="16"/>
  <c r="I51" i="16"/>
  <c r="I41" i="16"/>
  <c r="J53" i="16"/>
  <c r="G55" i="14"/>
  <c r="G57" i="14" s="1"/>
  <c r="G54" i="14"/>
  <c r="G63" i="14" s="1"/>
  <c r="H47" i="14"/>
  <c r="H48" i="14"/>
  <c r="H48" i="17" s="1"/>
  <c r="H51" i="14"/>
  <c r="H51" i="17" s="1"/>
  <c r="H52" i="14"/>
  <c r="H52" i="17" s="1"/>
  <c r="H31" i="14"/>
  <c r="H34" i="14"/>
  <c r="H34" i="17" s="1"/>
  <c r="H37" i="14"/>
  <c r="H37" i="17" s="1"/>
  <c r="H39" i="14"/>
  <c r="H39" i="17" s="1"/>
  <c r="F53" i="14"/>
  <c r="F41" i="14"/>
  <c r="F27" i="14"/>
  <c r="H25" i="14"/>
  <c r="H25" i="17" s="1"/>
  <c r="H20" i="14"/>
  <c r="F14" i="14"/>
  <c r="H12" i="14"/>
  <c r="H12" i="17" s="1"/>
  <c r="H9" i="14"/>
  <c r="F54" i="14"/>
  <c r="F55" i="14"/>
  <c r="F57" i="14" l="1"/>
  <c r="F59" i="14" s="1"/>
  <c r="H9" i="17"/>
  <c r="H14" i="14"/>
  <c r="F58" i="14"/>
  <c r="F60" i="14" s="1"/>
  <c r="H20" i="17"/>
  <c r="H27" i="14"/>
  <c r="H31" i="17"/>
  <c r="H41" i="14"/>
  <c r="H54" i="14" s="1"/>
  <c r="H47" i="17"/>
  <c r="H53" i="14"/>
  <c r="H55" i="14" s="1"/>
  <c r="H57" i="14" s="1"/>
  <c r="H65" i="14" s="1"/>
  <c r="I27" i="15"/>
  <c r="I53" i="15"/>
  <c r="I53" i="16"/>
  <c r="I27" i="16"/>
  <c r="G65" i="14"/>
  <c r="G58" i="14"/>
  <c r="J27" i="14"/>
  <c r="H53" i="17" l="1"/>
  <c r="H41" i="17"/>
  <c r="H27" i="17"/>
  <c r="H14" i="17"/>
  <c r="H58" i="14"/>
  <c r="H63" i="14"/>
  <c r="J14" i="14"/>
  <c r="I18" i="14"/>
  <c r="I21" i="14"/>
  <c r="J53" i="14"/>
  <c r="I19" i="14"/>
  <c r="I26" i="14"/>
  <c r="I51" i="14"/>
  <c r="I47" i="14"/>
  <c r="I43" i="14"/>
  <c r="I50" i="14"/>
  <c r="I46" i="14"/>
  <c r="I42" i="14"/>
  <c r="I24" i="14"/>
  <c r="I16" i="14"/>
  <c r="I25" i="14"/>
  <c r="I15" i="14"/>
  <c r="I23" i="14"/>
  <c r="I17" i="14"/>
  <c r="I22" i="14"/>
  <c r="I49" i="14"/>
  <c r="I45" i="14"/>
  <c r="I52" i="14"/>
  <c r="I48" i="14"/>
  <c r="I44" i="14"/>
  <c r="I20" i="14"/>
  <c r="H54" i="17" l="1"/>
  <c r="H55" i="17"/>
  <c r="J14" i="17"/>
  <c r="I27" i="14"/>
  <c r="I5" i="14"/>
  <c r="I40" i="14"/>
  <c r="I13" i="14"/>
  <c r="I12" i="14"/>
  <c r="I39" i="14"/>
  <c r="I36" i="14"/>
  <c r="I32" i="14"/>
  <c r="I35" i="14"/>
  <c r="I31" i="14"/>
  <c r="I7" i="14"/>
  <c r="I10" i="14"/>
  <c r="I8" i="14"/>
  <c r="J41" i="14"/>
  <c r="I9" i="14"/>
  <c r="I37" i="14"/>
  <c r="I34" i="14"/>
  <c r="I30" i="14"/>
  <c r="I38" i="14"/>
  <c r="I33" i="14"/>
  <c r="I29" i="14"/>
  <c r="I11" i="14"/>
  <c r="I6" i="14"/>
  <c r="I4" i="14"/>
  <c r="I53" i="14"/>
  <c r="J53" i="17" l="1"/>
  <c r="H63" i="17"/>
  <c r="J27" i="17"/>
  <c r="I45" i="17"/>
  <c r="I26" i="17"/>
  <c r="I21" i="17"/>
  <c r="I16" i="17"/>
  <c r="I50" i="17"/>
  <c r="I44" i="17"/>
  <c r="I22" i="17"/>
  <c r="I19" i="17"/>
  <c r="I15" i="17"/>
  <c r="I49" i="17"/>
  <c r="I43" i="17"/>
  <c r="I23" i="17"/>
  <c r="I18" i="17"/>
  <c r="H57" i="17"/>
  <c r="I46" i="17"/>
  <c r="I42" i="17"/>
  <c r="I24" i="17"/>
  <c r="I17" i="17"/>
  <c r="I48" i="17"/>
  <c r="I25" i="17"/>
  <c r="I52" i="17"/>
  <c r="I51" i="17"/>
  <c r="I47" i="17"/>
  <c r="I20" i="17"/>
  <c r="I34" i="17"/>
  <c r="H61" i="17"/>
  <c r="I36" i="17"/>
  <c r="I30" i="17"/>
  <c r="I11" i="17"/>
  <c r="I6" i="17"/>
  <c r="H58" i="17"/>
  <c r="I32" i="17"/>
  <c r="I10" i="17"/>
  <c r="I5" i="17"/>
  <c r="I38" i="17"/>
  <c r="I33" i="17"/>
  <c r="I29" i="17"/>
  <c r="I8" i="17"/>
  <c r="I4" i="17"/>
  <c r="I40" i="17"/>
  <c r="I35" i="17"/>
  <c r="I13" i="17"/>
  <c r="I7" i="17"/>
  <c r="I39" i="17"/>
  <c r="I37" i="17"/>
  <c r="I12" i="17"/>
  <c r="I31" i="17"/>
  <c r="I9" i="17"/>
  <c r="J41" i="17"/>
  <c r="I41" i="14"/>
  <c r="I14" i="14"/>
  <c r="I14" i="17" l="1"/>
  <c r="I41" i="17"/>
  <c r="I27" i="17"/>
  <c r="I53" i="17"/>
</calcChain>
</file>

<file path=xl/sharedStrings.xml><?xml version="1.0" encoding="utf-8"?>
<sst xmlns="http://schemas.openxmlformats.org/spreadsheetml/2006/main" count="285" uniqueCount="77">
  <si>
    <t>Int.műk.bev(levonva.- felh.áfa vissza,- tárgyi eszköz áfa bevét)</t>
  </si>
  <si>
    <t>Önkorm.költségvetési támog és áteng.szja</t>
  </si>
  <si>
    <t>Működési célú előző évi pénzmaradvány igénybevétele</t>
  </si>
  <si>
    <t>Személyi juttatások</t>
  </si>
  <si>
    <t>Munkaadókat terhelő járulékok</t>
  </si>
  <si>
    <t>Ellátottak pénzbeni juttatásai</t>
  </si>
  <si>
    <t>Működési célú kölcsönök nyújtása és  törlesztése</t>
  </si>
  <si>
    <t>Rövid lejáratú értékpapírok kibocsátása ,értékesitése</t>
  </si>
  <si>
    <t>Rövid lejáratú hitel visszafizetése</t>
  </si>
  <si>
    <t>Rövid lejáratú hitel kamata</t>
  </si>
  <si>
    <t>Rövid lejáratú értékpapirok beváltása,vásárlása</t>
  </si>
  <si>
    <t>Tartalék</t>
  </si>
  <si>
    <t>I.Működési bevételek és kiadások</t>
  </si>
  <si>
    <t>II.Felhalmozási célú bevételek és kiadások</t>
  </si>
  <si>
    <t>Önkormányzatok felhalmoz.és tőkejellegű bevételei</t>
  </si>
  <si>
    <t>Hosszú lejáratú értékpapírok kibocsátása</t>
  </si>
  <si>
    <t>Felújítási kiadások áfával együtt</t>
  </si>
  <si>
    <t>Értékesitett tárgyi eszközök utáni áfa befizetés</t>
  </si>
  <si>
    <t>Felhalmozási célú kölcsönök nyujtása és törlesztése</t>
  </si>
  <si>
    <t>Hosszú lejáratú hitel visszafizetés</t>
  </si>
  <si>
    <t>Hosszú lejáratú értékpapirok beváltása</t>
  </si>
  <si>
    <t>Önkormányzat kiadásai összesen 20+40</t>
  </si>
  <si>
    <t>Önkorm.sajátos működési bev.(helyi adó +gjármű+közter)</t>
  </si>
  <si>
    <t>Dol.és egyéb folyókiad.(lev.ért.tárgyi eszk.utáni áfa bef.és kamat</t>
  </si>
  <si>
    <t>Rövid lejáratú hitel felvétel</t>
  </si>
  <si>
    <t>finanszirozás</t>
  </si>
  <si>
    <t>Működési pénzeszköz átvétel államháztartáson kívül</t>
  </si>
  <si>
    <t>Támogatás értékű működési bevétel</t>
  </si>
  <si>
    <t>Továbbadási (lebonyolítási) célú működési bevétel</t>
  </si>
  <si>
    <t>Működési kölcsönök visszatérülése, igénybevétele</t>
  </si>
  <si>
    <t>Működési célú pénzeszk.átadás álhzt.kívülre egyéb támogatás</t>
  </si>
  <si>
    <t>Támogatás értékű működési kiadás</t>
  </si>
  <si>
    <t>Továbbadási (lebonyolítási) célú működési kiadás</t>
  </si>
  <si>
    <t>Fejlesztési célú támogatás</t>
  </si>
  <si>
    <t>Felhlm.célú pénzeszk.átvét.álhz.kívülről</t>
  </si>
  <si>
    <t>Támogatásértékű felhalmozási bevétel</t>
  </si>
  <si>
    <t>Továbbadási (lebonyolítási) célú felhalmozási bevétel</t>
  </si>
  <si>
    <t>Értékesített tárgyi eszközök és immateriális javak áfa</t>
  </si>
  <si>
    <t>Felhalmozási célú kölcsönök visszatér.,igénybevétele</t>
  </si>
  <si>
    <t>Felhalmozási célú előző évi pénzmaradv.igénybevétele</t>
  </si>
  <si>
    <t xml:space="preserve">Felhalmozási célú bevételek összesen </t>
  </si>
  <si>
    <t xml:space="preserve">Működési célú bevételek összessen   </t>
  </si>
  <si>
    <t>Felhalmozási kadások áfával együtt</t>
  </si>
  <si>
    <t>Felhalmozási célú pénzeszköz átadás állhzt.kívülre</t>
  </si>
  <si>
    <t>Támogatás értékű felhalmozási kiadás</t>
  </si>
  <si>
    <t>Továbbadási  (lebonyolítási)célú felhalmozási kiadás</t>
  </si>
  <si>
    <t xml:space="preserve">Felhalmozási célú kiadás összesen </t>
  </si>
  <si>
    <t xml:space="preserve">Önkormányzat bevételei összesen  </t>
  </si>
  <si>
    <t>Bevételek</t>
  </si>
  <si>
    <t>Kiadások</t>
  </si>
  <si>
    <t>Beruházási és felújítási  áfa visszatérülés</t>
  </si>
  <si>
    <t>kiad</t>
  </si>
  <si>
    <t>bev</t>
  </si>
  <si>
    <t xml:space="preserve">Működési célú kiadások összesen  </t>
  </si>
  <si>
    <t>Önkormányzatok sajátos felhalmozási és tőkejellegű bevételei</t>
  </si>
  <si>
    <t>kiad kül</t>
  </si>
  <si>
    <t>bev kül</t>
  </si>
  <si>
    <t>Hosszú lejáratú hitelfelvétel</t>
  </si>
  <si>
    <t>Működési  és fejlesztési bevételek és kiadások mérlege 2011.év</t>
  </si>
  <si>
    <t>Mód.ei.</t>
  </si>
  <si>
    <t>Telj.</t>
  </si>
  <si>
    <t>Hosszú lejáratú hitel kamata(és értékvesztés)</t>
  </si>
  <si>
    <t>BEV</t>
  </si>
  <si>
    <t xml:space="preserve">KI </t>
  </si>
  <si>
    <t>80/251sor</t>
  </si>
  <si>
    <t>80/250sor</t>
  </si>
  <si>
    <t>Bev kül</t>
  </si>
  <si>
    <t>KI kül</t>
  </si>
  <si>
    <t>Eredeti ei.</t>
  </si>
  <si>
    <t>Működési célú előző évi pénzmaradvány igénybevétele(függő bevétel)</t>
  </si>
  <si>
    <t>Tartalék(függő kiadás)</t>
  </si>
  <si>
    <t>Működési célú előző évi pénzmaradvány igénybev.(függő bevétel is)</t>
  </si>
  <si>
    <t>Tartalék (függő kiadások is)</t>
  </si>
  <si>
    <t>fin. nélkül</t>
  </si>
  <si>
    <t>80-ashoz</t>
  </si>
  <si>
    <t>finanszirozással</t>
  </si>
  <si>
    <t>finanszírozással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</si>
</sst>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F_t_-;\-* #,##0\ _F_t_-;_-* &quot;-&quot;\ _F_t_-;_-@_-"/>
    <numFmt numFmtId="43" formatCode="_-* #,##0.00\ _F_t_-;\-* #,##0.00\ _F_t_-;_-* &quot;-&quot;??\ _F_t_-;_-@_-"/>
    <numFmt numFmtId="164" formatCode="_-* #,##0\ _F_t_-;\-* #,##0\ _F_t_-;_-* &quot;-&quot;??\ _F_t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7.5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i/>
      <sz val="7"/>
      <name val="Arial"/>
      <family val="2"/>
      <charset val="238"/>
    </font>
    <font>
      <u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7"/>
      <name val="Arial"/>
      <family val="2"/>
      <charset val="238"/>
    </font>
    <font>
      <b/>
      <sz val="6"/>
      <name val="Arial"/>
      <family val="2"/>
      <charset val="238"/>
    </font>
    <font>
      <i/>
      <sz val="6"/>
      <name val="Arial"/>
      <family val="2"/>
      <charset val="238"/>
    </font>
    <font>
      <sz val="6"/>
      <name val="Arial"/>
      <family val="2"/>
      <charset val="238"/>
    </font>
    <font>
      <b/>
      <sz val="7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2" fillId="0" borderId="0" xfId="0" applyFont="1" applyAlignment="1">
      <alignment vertical="center"/>
    </xf>
    <xf numFmtId="164" fontId="2" fillId="0" borderId="0" xfId="1" applyNumberFormat="1" applyFont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/>
    <xf numFmtId="164" fontId="3" fillId="0" borderId="0" xfId="1" applyNumberFormat="1" applyFont="1"/>
    <xf numFmtId="3" fontId="2" fillId="0" borderId="0" xfId="0" applyNumberFormat="1" applyFont="1" applyAlignment="1">
      <alignment vertical="center"/>
    </xf>
    <xf numFmtId="0" fontId="4" fillId="0" borderId="0" xfId="0" applyFont="1"/>
    <xf numFmtId="0" fontId="4" fillId="0" borderId="1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9" fontId="4" fillId="0" borderId="23" xfId="3" applyFont="1" applyBorder="1" applyAlignment="1">
      <alignment vertical="center"/>
    </xf>
    <xf numFmtId="9" fontId="4" fillId="0" borderId="24" xfId="3" applyFont="1" applyBorder="1" applyAlignment="1">
      <alignment vertical="center"/>
    </xf>
    <xf numFmtId="0" fontId="4" fillId="0" borderId="25" xfId="0" applyFont="1" applyBorder="1"/>
    <xf numFmtId="0" fontId="4" fillId="0" borderId="26" xfId="0" applyFont="1" applyBorder="1"/>
    <xf numFmtId="0" fontId="4" fillId="0" borderId="6" xfId="0" applyFont="1" applyBorder="1"/>
    <xf numFmtId="0" fontId="4" fillId="0" borderId="9" xfId="0" applyFont="1" applyBorder="1"/>
    <xf numFmtId="3" fontId="4" fillId="0" borderId="0" xfId="0" applyNumberFormat="1" applyFont="1"/>
    <xf numFmtId="10" fontId="5" fillId="0" borderId="0" xfId="3" applyNumberFormat="1" applyFont="1"/>
    <xf numFmtId="3" fontId="5" fillId="0" borderId="0" xfId="2" applyNumberFormat="1" applyFont="1" applyAlignment="1">
      <alignment horizontal="center"/>
    </xf>
    <xf numFmtId="10" fontId="5" fillId="0" borderId="5" xfId="3" applyNumberFormat="1" applyFont="1" applyBorder="1"/>
    <xf numFmtId="3" fontId="5" fillId="0" borderId="9" xfId="2" applyNumberFormat="1" applyFont="1" applyBorder="1" applyAlignment="1">
      <alignment vertical="center"/>
    </xf>
    <xf numFmtId="10" fontId="5" fillId="0" borderId="28" xfId="3" applyNumberFormat="1" applyFont="1" applyBorder="1" applyAlignment="1">
      <alignment vertical="center"/>
    </xf>
    <xf numFmtId="10" fontId="5" fillId="0" borderId="29" xfId="3" applyNumberFormat="1" applyFont="1" applyBorder="1" applyAlignment="1">
      <alignment vertical="center"/>
    </xf>
    <xf numFmtId="10" fontId="5" fillId="0" borderId="30" xfId="3" applyNumberFormat="1" applyFont="1" applyBorder="1" applyAlignment="1">
      <alignment vertical="center"/>
    </xf>
    <xf numFmtId="3" fontId="9" fillId="0" borderId="2" xfId="2" applyNumberFormat="1" applyFont="1" applyBorder="1" applyAlignment="1">
      <alignment vertical="center"/>
    </xf>
    <xf numFmtId="10" fontId="5" fillId="0" borderId="34" xfId="3" applyNumberFormat="1" applyFont="1" applyBorder="1" applyAlignment="1">
      <alignment vertical="center"/>
    </xf>
    <xf numFmtId="10" fontId="5" fillId="0" borderId="31" xfId="3" applyNumberFormat="1" applyFont="1" applyBorder="1" applyAlignment="1">
      <alignment vertical="center"/>
    </xf>
    <xf numFmtId="10" fontId="10" fillId="0" borderId="34" xfId="3" applyNumberFormat="1" applyFont="1" applyBorder="1" applyAlignment="1">
      <alignment vertical="center"/>
    </xf>
    <xf numFmtId="10" fontId="5" fillId="0" borderId="35" xfId="3" applyNumberFormat="1" applyFont="1" applyBorder="1" applyAlignment="1">
      <alignment vertical="center"/>
    </xf>
    <xf numFmtId="10" fontId="5" fillId="0" borderId="33" xfId="3" applyNumberFormat="1" applyFont="1" applyBorder="1" applyAlignment="1">
      <alignment vertical="center"/>
    </xf>
    <xf numFmtId="10" fontId="5" fillId="0" borderId="27" xfId="3" applyNumberFormat="1" applyFont="1" applyBorder="1"/>
    <xf numFmtId="10" fontId="5" fillId="0" borderId="32" xfId="3" applyNumberFormat="1" applyFont="1" applyBorder="1"/>
    <xf numFmtId="3" fontId="5" fillId="0" borderId="0" xfId="2" applyNumberFormat="1" applyFont="1"/>
    <xf numFmtId="3" fontId="11" fillId="0" borderId="0" xfId="2" applyNumberFormat="1" applyFont="1" applyAlignment="1">
      <alignment horizontal="center"/>
    </xf>
    <xf numFmtId="3" fontId="11" fillId="0" borderId="9" xfId="2" applyNumberFormat="1" applyFont="1" applyBorder="1" applyAlignment="1">
      <alignment vertical="center"/>
    </xf>
    <xf numFmtId="3" fontId="11" fillId="0" borderId="1" xfId="2" applyNumberFormat="1" applyFont="1" applyBorder="1" applyAlignment="1">
      <alignment vertical="center"/>
    </xf>
    <xf numFmtId="3" fontId="11" fillId="0" borderId="2" xfId="2" applyNumberFormat="1" applyFont="1" applyBorder="1" applyAlignment="1">
      <alignment vertical="center"/>
    </xf>
    <xf numFmtId="3" fontId="11" fillId="0" borderId="10" xfId="2" applyNumberFormat="1" applyFont="1" applyBorder="1" applyAlignment="1">
      <alignment vertical="center"/>
    </xf>
    <xf numFmtId="3" fontId="11" fillId="0" borderId="0" xfId="2" applyNumberFormat="1" applyFont="1"/>
    <xf numFmtId="9" fontId="8" fillId="0" borderId="0" xfId="3" applyFont="1"/>
    <xf numFmtId="9" fontId="8" fillId="0" borderId="12" xfId="3" applyFont="1" applyBorder="1"/>
    <xf numFmtId="9" fontId="8" fillId="0" borderId="14" xfId="3" applyFont="1" applyBorder="1" applyAlignment="1">
      <alignment vertical="center"/>
    </xf>
    <xf numFmtId="9" fontId="8" fillId="0" borderId="15" xfId="3" applyFont="1" applyBorder="1" applyAlignment="1">
      <alignment vertical="center"/>
    </xf>
    <xf numFmtId="9" fontId="8" fillId="0" borderId="17" xfId="3" applyFont="1" applyBorder="1" applyAlignment="1">
      <alignment vertical="center"/>
    </xf>
    <xf numFmtId="9" fontId="8" fillId="0" borderId="36" xfId="3" applyFont="1" applyBorder="1" applyAlignment="1">
      <alignment vertical="center"/>
    </xf>
    <xf numFmtId="9" fontId="8" fillId="0" borderId="20" xfId="3" applyFont="1" applyBorder="1" applyAlignment="1">
      <alignment vertical="center"/>
    </xf>
    <xf numFmtId="9" fontId="8" fillId="0" borderId="27" xfId="3" applyFont="1" applyBorder="1"/>
    <xf numFmtId="3" fontId="11" fillId="0" borderId="9" xfId="2" applyNumberFormat="1" applyFont="1" applyFill="1" applyBorder="1" applyAlignment="1">
      <alignment vertical="center"/>
    </xf>
    <xf numFmtId="3" fontId="5" fillId="0" borderId="6" xfId="2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3" fontId="2" fillId="0" borderId="0" xfId="0" applyNumberFormat="1" applyFont="1"/>
    <xf numFmtId="3" fontId="5" fillId="0" borderId="9" xfId="2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3" fontId="11" fillId="0" borderId="1" xfId="2" applyNumberFormat="1" applyFont="1" applyFill="1" applyBorder="1" applyAlignment="1">
      <alignment vertical="center"/>
    </xf>
    <xf numFmtId="3" fontId="11" fillId="0" borderId="2" xfId="2" applyNumberFormat="1" applyFont="1" applyFill="1" applyBorder="1" applyAlignment="1">
      <alignment vertical="center"/>
    </xf>
    <xf numFmtId="3" fontId="6" fillId="0" borderId="2" xfId="2" applyNumberFormat="1" applyFont="1" applyFill="1" applyBorder="1" applyAlignment="1">
      <alignment vertical="center"/>
    </xf>
    <xf numFmtId="3" fontId="13" fillId="0" borderId="10" xfId="2" applyNumberFormat="1" applyFont="1" applyFill="1" applyBorder="1" applyAlignment="1">
      <alignment vertical="center"/>
    </xf>
    <xf numFmtId="3" fontId="5" fillId="0" borderId="40" xfId="2" applyNumberFormat="1" applyFont="1" applyFill="1" applyBorder="1" applyAlignment="1">
      <alignment vertical="center"/>
    </xf>
    <xf numFmtId="3" fontId="9" fillId="0" borderId="2" xfId="2" applyNumberFormat="1" applyFont="1" applyFill="1" applyBorder="1" applyAlignment="1">
      <alignment vertical="center"/>
    </xf>
    <xf numFmtId="3" fontId="11" fillId="0" borderId="11" xfId="2" applyNumberFormat="1" applyFont="1" applyFill="1" applyBorder="1" applyAlignment="1">
      <alignment vertical="center"/>
    </xf>
    <xf numFmtId="3" fontId="9" fillId="0" borderId="11" xfId="2" applyNumberFormat="1" applyFont="1" applyFill="1" applyBorder="1" applyAlignment="1">
      <alignment vertical="center"/>
    </xf>
    <xf numFmtId="3" fontId="11" fillId="0" borderId="26" xfId="2" applyNumberFormat="1" applyFont="1" applyFill="1" applyBorder="1"/>
    <xf numFmtId="3" fontId="5" fillId="0" borderId="26" xfId="2" applyNumberFormat="1" applyFont="1" applyFill="1" applyBorder="1"/>
    <xf numFmtId="3" fontId="11" fillId="0" borderId="6" xfId="2" applyNumberFormat="1" applyFont="1" applyFill="1" applyBorder="1"/>
    <xf numFmtId="3" fontId="5" fillId="0" borderId="6" xfId="2" applyNumberFormat="1" applyFont="1" applyFill="1" applyBorder="1"/>
    <xf numFmtId="3" fontId="11" fillId="0" borderId="9" xfId="2" applyNumberFormat="1" applyFont="1" applyFill="1" applyBorder="1"/>
    <xf numFmtId="3" fontId="11" fillId="0" borderId="0" xfId="2" applyNumberFormat="1" applyFont="1" applyFill="1"/>
    <xf numFmtId="3" fontId="5" fillId="0" borderId="0" xfId="2" applyNumberFormat="1" applyFont="1" applyFill="1"/>
    <xf numFmtId="0" fontId="4" fillId="0" borderId="0" xfId="0" applyFont="1" applyFill="1"/>
    <xf numFmtId="3" fontId="4" fillId="0" borderId="0" xfId="0" applyNumberFormat="1" applyFont="1" applyFill="1"/>
    <xf numFmtId="3" fontId="2" fillId="0" borderId="0" xfId="0" applyNumberFormat="1" applyFont="1" applyFill="1" applyAlignment="1">
      <alignment vertical="center"/>
    </xf>
    <xf numFmtId="3" fontId="5" fillId="0" borderId="2" xfId="2" applyNumberFormat="1" applyFont="1" applyFill="1" applyBorder="1" applyAlignment="1">
      <alignment vertical="center"/>
    </xf>
    <xf numFmtId="3" fontId="5" fillId="0" borderId="10" xfId="2" applyNumberFormat="1" applyFont="1" applyFill="1" applyBorder="1" applyAlignment="1">
      <alignment vertical="center"/>
    </xf>
    <xf numFmtId="0" fontId="4" fillId="0" borderId="9" xfId="0" applyFont="1" applyBorder="1" applyAlignment="1">
      <alignment horizontal="right"/>
    </xf>
    <xf numFmtId="0" fontId="4" fillId="0" borderId="0" xfId="0" applyFont="1" applyAlignment="1">
      <alignment horizontal="right"/>
    </xf>
    <xf numFmtId="3" fontId="13" fillId="0" borderId="1" xfId="2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2" fillId="0" borderId="0" xfId="1" applyNumberFormat="1" applyFont="1" applyBorder="1" applyAlignment="1">
      <alignment vertical="center"/>
    </xf>
    <xf numFmtId="10" fontId="10" fillId="0" borderId="2" xfId="3" applyNumberFormat="1" applyFont="1" applyBorder="1" applyAlignment="1">
      <alignment vertical="center"/>
    </xf>
    <xf numFmtId="0" fontId="4" fillId="0" borderId="8" xfId="0" applyFont="1" applyBorder="1" applyAlignment="1">
      <alignment horizontal="right"/>
    </xf>
    <xf numFmtId="3" fontId="5" fillId="0" borderId="1" xfId="2" applyNumberFormat="1" applyFont="1" applyBorder="1" applyAlignment="1">
      <alignment vertical="center"/>
    </xf>
    <xf numFmtId="9" fontId="8" fillId="0" borderId="41" xfId="3" applyFont="1" applyBorder="1" applyAlignment="1">
      <alignment vertical="center"/>
    </xf>
    <xf numFmtId="10" fontId="10" fillId="0" borderId="4" xfId="3" applyNumberFormat="1" applyFont="1" applyBorder="1" applyAlignment="1">
      <alignment vertical="center"/>
    </xf>
    <xf numFmtId="9" fontId="8" fillId="0" borderId="42" xfId="3" applyFont="1" applyBorder="1" applyAlignment="1">
      <alignment vertical="center"/>
    </xf>
    <xf numFmtId="9" fontId="2" fillId="0" borderId="36" xfId="3" applyFont="1" applyBorder="1" applyAlignment="1">
      <alignment vertical="center"/>
    </xf>
    <xf numFmtId="9" fontId="4" fillId="0" borderId="36" xfId="3" applyFont="1" applyBorder="1" applyAlignment="1">
      <alignment vertical="center"/>
    </xf>
    <xf numFmtId="3" fontId="9" fillId="0" borderId="26" xfId="2" applyNumberFormat="1" applyFont="1" applyFill="1" applyBorder="1"/>
    <xf numFmtId="3" fontId="4" fillId="0" borderId="0" xfId="2" applyNumberFormat="1" applyFont="1" applyFill="1"/>
    <xf numFmtId="0" fontId="2" fillId="0" borderId="32" xfId="0" applyFont="1" applyBorder="1" applyAlignment="1">
      <alignment vertical="center" textRotation="255"/>
    </xf>
    <xf numFmtId="0" fontId="7" fillId="0" borderId="0" xfId="0" applyFont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41" fontId="5" fillId="0" borderId="38" xfId="2" applyFont="1" applyBorder="1" applyAlignment="1">
      <alignment horizontal="center"/>
    </xf>
    <xf numFmtId="41" fontId="5" fillId="0" borderId="19" xfId="2" applyFont="1" applyBorder="1" applyAlignment="1">
      <alignment horizontal="center" vertical="center"/>
    </xf>
    <xf numFmtId="0" fontId="0" fillId="0" borderId="32" xfId="0" applyBorder="1" applyAlignment="1">
      <alignment vertical="center" textRotation="255"/>
    </xf>
    <xf numFmtId="0" fontId="0" fillId="0" borderId="39" xfId="0" applyBorder="1" applyAlignment="1">
      <alignment vertical="center" textRotation="255"/>
    </xf>
    <xf numFmtId="0" fontId="5" fillId="0" borderId="6" xfId="0" applyFont="1" applyBorder="1" applyAlignment="1">
      <alignment horizontal="center" vertical="center"/>
    </xf>
    <xf numFmtId="10" fontId="5" fillId="0" borderId="29" xfId="3" applyNumberFormat="1" applyFont="1" applyFill="1" applyBorder="1" applyAlignment="1">
      <alignment vertical="center"/>
    </xf>
    <xf numFmtId="9" fontId="8" fillId="0" borderId="15" xfId="3" applyFont="1" applyFill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11" fillId="0" borderId="7" xfId="2" applyNumberFormat="1" applyFont="1" applyBorder="1" applyAlignment="1">
      <alignment vertical="center"/>
    </xf>
    <xf numFmtId="3" fontId="9" fillId="0" borderId="7" xfId="2" applyNumberFormat="1" applyFont="1" applyBorder="1" applyAlignment="1">
      <alignment vertical="center"/>
    </xf>
    <xf numFmtId="10" fontId="10" fillId="0" borderId="44" xfId="3" applyNumberFormat="1" applyFont="1" applyBorder="1" applyAlignment="1">
      <alignment vertical="center"/>
    </xf>
    <xf numFmtId="9" fontId="8" fillId="0" borderId="32" xfId="3" applyFont="1" applyBorder="1" applyAlignment="1">
      <alignment vertical="center"/>
    </xf>
    <xf numFmtId="0" fontId="4" fillId="0" borderId="6" xfId="0" applyFont="1" applyBorder="1" applyAlignment="1">
      <alignment vertical="center"/>
    </xf>
    <xf numFmtId="3" fontId="11" fillId="0" borderId="6" xfId="2" applyNumberFormat="1" applyFont="1" applyFill="1" applyBorder="1" applyAlignment="1">
      <alignment vertical="center"/>
    </xf>
    <xf numFmtId="3" fontId="5" fillId="0" borderId="6" xfId="2" applyNumberFormat="1" applyFont="1" applyFill="1" applyBorder="1" applyAlignment="1">
      <alignment vertical="center"/>
    </xf>
    <xf numFmtId="10" fontId="5" fillId="0" borderId="31" xfId="3" applyNumberFormat="1" applyFont="1" applyFill="1" applyBorder="1" applyAlignment="1">
      <alignment vertical="center"/>
    </xf>
    <xf numFmtId="9" fontId="8" fillId="0" borderId="20" xfId="3" applyFont="1" applyFill="1" applyBorder="1" applyAlignment="1">
      <alignment vertical="center"/>
    </xf>
    <xf numFmtId="0" fontId="2" fillId="0" borderId="45" xfId="0" applyFont="1" applyBorder="1" applyAlignment="1">
      <alignment vertical="center"/>
    </xf>
    <xf numFmtId="41" fontId="5" fillId="0" borderId="18" xfId="2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1" fontId="5" fillId="0" borderId="46" xfId="2" applyFont="1" applyBorder="1" applyAlignment="1">
      <alignment horizontal="center" vertical="center"/>
    </xf>
    <xf numFmtId="41" fontId="5" fillId="0" borderId="3" xfId="2" applyFont="1" applyBorder="1" applyAlignment="1">
      <alignment horizontal="center" vertical="center"/>
    </xf>
    <xf numFmtId="41" fontId="5" fillId="0" borderId="47" xfId="2" applyFont="1" applyBorder="1" applyAlignment="1">
      <alignment horizontal="center" vertical="center"/>
    </xf>
  </cellXfs>
  <cellStyles count="4">
    <cellStyle name="Ezres" xfId="1" builtinId="3"/>
    <cellStyle name="Ezres [0]" xfId="2" builtinId="6"/>
    <cellStyle name="Normál" xfId="0" builtinId="0"/>
    <cellStyle name="Százalék" xfId="3" builtinId="5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="114" zoomScaleNormal="114" workbookViewId="0">
      <selection activeCell="E75" sqref="E75"/>
    </sheetView>
  </sheetViews>
  <sheetFormatPr defaultRowHeight="13.5" customHeight="1" x14ac:dyDescent="0.2"/>
  <cols>
    <col min="1" max="1" width="4.140625" style="1" customWidth="1"/>
    <col min="2" max="2" width="2.7109375" style="9" bestFit="1" customWidth="1"/>
    <col min="3" max="4" width="14.42578125" style="9" customWidth="1"/>
    <col min="5" max="5" width="11.85546875" style="9" customWidth="1"/>
    <col min="6" max="7" width="8.85546875" style="50" customWidth="1"/>
    <col min="8" max="8" width="11.7109375" style="44" customWidth="1"/>
    <col min="9" max="9" width="5.42578125" style="29" customWidth="1"/>
    <col min="10" max="10" width="4.5703125" style="51" customWidth="1"/>
    <col min="11" max="11" width="11.85546875" style="1" customWidth="1"/>
    <col min="12" max="13" width="9.140625" style="1"/>
    <col min="14" max="14" width="16.85546875" style="1" customWidth="1"/>
    <col min="15" max="15" width="12" style="2" customWidth="1"/>
    <col min="16" max="16" width="11.42578125" style="1" bestFit="1" customWidth="1"/>
    <col min="17" max="17" width="11.42578125" style="1" customWidth="1"/>
    <col min="18" max="16384" width="9.140625" style="1"/>
  </cols>
  <sheetData>
    <row r="1" spans="1:15" s="6" customFormat="1" ht="13.5" customHeight="1" x14ac:dyDescent="0.2">
      <c r="B1" s="9"/>
      <c r="C1" s="101" t="s">
        <v>58</v>
      </c>
      <c r="D1" s="101"/>
      <c r="E1" s="101"/>
      <c r="F1" s="101"/>
      <c r="G1" s="101"/>
      <c r="H1" s="101"/>
      <c r="I1" s="29"/>
      <c r="J1" s="51"/>
      <c r="O1" s="7"/>
    </row>
    <row r="2" spans="1:15" ht="13.5" customHeight="1" x14ac:dyDescent="0.2">
      <c r="F2" s="45" t="s">
        <v>68</v>
      </c>
      <c r="G2" s="45" t="s">
        <v>59</v>
      </c>
      <c r="H2" s="30" t="s">
        <v>60</v>
      </c>
    </row>
    <row r="3" spans="1:15" ht="13.5" customHeight="1" x14ac:dyDescent="0.2">
      <c r="B3" s="102" t="s">
        <v>12</v>
      </c>
      <c r="C3" s="103"/>
      <c r="D3" s="103"/>
      <c r="E3" s="103"/>
      <c r="F3" s="103"/>
      <c r="G3" s="103"/>
      <c r="H3" s="103"/>
      <c r="I3" s="31"/>
      <c r="J3" s="52"/>
    </row>
    <row r="4" spans="1:15" s="3" customFormat="1" ht="13.5" customHeight="1" x14ac:dyDescent="0.2">
      <c r="A4" s="100" t="s">
        <v>48</v>
      </c>
      <c r="B4" s="10">
        <v>1</v>
      </c>
      <c r="C4" s="11" t="s">
        <v>0</v>
      </c>
      <c r="D4" s="11"/>
      <c r="E4" s="11"/>
      <c r="F4" s="46">
        <f>'22.4 melléklet'!F4+'22.3 melléklet'!F4+'22.2 melléklet'!F4</f>
        <v>804535</v>
      </c>
      <c r="G4" s="46">
        <f>'22.4 melléklet'!G4+'22.3 melléklet'!G4+'22.2 melléklet'!G4</f>
        <v>886046</v>
      </c>
      <c r="H4" s="46">
        <f>'22.4 melléklet'!H4+'22.3 melléklet'!H4+'22.2 melléklet'!H4</f>
        <v>892949</v>
      </c>
      <c r="I4" s="33">
        <f t="shared" ref="I4:I13" si="0">SUM(H4/$H$54)</f>
        <v>8.9225794622065216E-2</v>
      </c>
      <c r="J4" s="53"/>
      <c r="O4" s="4"/>
    </row>
    <row r="5" spans="1:15" s="3" customFormat="1" ht="13.5" customHeight="1" x14ac:dyDescent="0.2">
      <c r="A5" s="100"/>
      <c r="B5" s="10">
        <v>2</v>
      </c>
      <c r="C5" s="11" t="s">
        <v>22</v>
      </c>
      <c r="D5" s="11"/>
      <c r="E5" s="11"/>
      <c r="F5" s="46">
        <f>'22.4 melléklet'!F5+'22.3 melléklet'!F5+'22.2 melléklet'!F5</f>
        <v>3637330</v>
      </c>
      <c r="G5" s="46">
        <f>'22.4 melléklet'!G5+'22.3 melléklet'!G5+'22.2 melléklet'!G5</f>
        <v>2925605</v>
      </c>
      <c r="H5" s="46">
        <f>'22.4 melléklet'!H5+'22.3 melléklet'!H5+'22.2 melléklet'!H5</f>
        <v>2925603</v>
      </c>
      <c r="I5" s="34">
        <f t="shared" si="0"/>
        <v>0.29233388740420546</v>
      </c>
      <c r="J5" s="54"/>
      <c r="O5" s="4"/>
    </row>
    <row r="6" spans="1:15" s="3" customFormat="1" ht="13.5" customHeight="1" x14ac:dyDescent="0.2">
      <c r="A6" s="100"/>
      <c r="B6" s="10">
        <v>3</v>
      </c>
      <c r="C6" s="11" t="s">
        <v>1</v>
      </c>
      <c r="D6" s="11"/>
      <c r="E6" s="11"/>
      <c r="F6" s="46">
        <f>'22.4 melléklet'!F6+'22.3 melléklet'!F6+'22.2 melléklet'!F6</f>
        <v>532253</v>
      </c>
      <c r="G6" s="46">
        <f>'22.4 melléklet'!G6+'22.3 melléklet'!G6+'22.2 melléklet'!G6</f>
        <v>791701</v>
      </c>
      <c r="H6" s="46">
        <f>'22.4 melléklet'!H6+'22.3 melléklet'!H6+'22.2 melléklet'!H6</f>
        <v>791701</v>
      </c>
      <c r="I6" s="34">
        <f t="shared" si="0"/>
        <v>7.9108830211001582E-2</v>
      </c>
      <c r="J6" s="54"/>
      <c r="O6" s="4"/>
    </row>
    <row r="7" spans="1:15" s="3" customFormat="1" ht="13.5" customHeight="1" x14ac:dyDescent="0.2">
      <c r="A7" s="100"/>
      <c r="B7" s="10">
        <v>4</v>
      </c>
      <c r="C7" s="11" t="s">
        <v>26</v>
      </c>
      <c r="D7" s="11"/>
      <c r="E7" s="11"/>
      <c r="F7" s="46">
        <f>'22.4 melléklet'!F7+'22.3 melléklet'!F7+'22.2 melléklet'!F7</f>
        <v>6986</v>
      </c>
      <c r="G7" s="46">
        <f>'22.4 melléklet'!G7+'22.3 melléklet'!G7+'22.2 melléklet'!G7</f>
        <v>1390</v>
      </c>
      <c r="H7" s="46">
        <f>'22.4 melléklet'!H7+'22.3 melléklet'!H7+'22.2 melléklet'!H7</f>
        <v>1390</v>
      </c>
      <c r="I7" s="34">
        <f t="shared" si="0"/>
        <v>1.3889242781465756E-4</v>
      </c>
      <c r="J7" s="54"/>
      <c r="O7" s="4"/>
    </row>
    <row r="8" spans="1:15" s="3" customFormat="1" ht="13.5" customHeight="1" x14ac:dyDescent="0.2">
      <c r="A8" s="100"/>
      <c r="B8" s="10">
        <v>5</v>
      </c>
      <c r="C8" s="11" t="s">
        <v>27</v>
      </c>
      <c r="D8" s="11"/>
      <c r="E8" s="11"/>
      <c r="F8" s="46">
        <f>'22.4 melléklet'!F8+'22.2 melléklet'!F8</f>
        <v>33685</v>
      </c>
      <c r="G8" s="46">
        <f>'22.4 melléklet'!G8+'22.2 melléklet'!G8</f>
        <v>60308</v>
      </c>
      <c r="H8" s="46">
        <f>'22.4 melléklet'!H8+'22.2 melléklet'!H8</f>
        <v>60307</v>
      </c>
      <c r="I8" s="34">
        <f t="shared" si="0"/>
        <v>6.0260328375673043E-3</v>
      </c>
      <c r="J8" s="54"/>
      <c r="O8" s="4"/>
    </row>
    <row r="9" spans="1:15" s="3" customFormat="1" ht="13.5" customHeight="1" x14ac:dyDescent="0.2">
      <c r="A9" s="100"/>
      <c r="B9" s="10">
        <v>6</v>
      </c>
      <c r="C9" s="11" t="s">
        <v>28</v>
      </c>
      <c r="D9" s="11"/>
      <c r="E9" s="11"/>
      <c r="F9" s="46">
        <f>'22.4 melléklet'!F9+'22.3 melléklet'!F9+'22.2 melléklet'!F9</f>
        <v>0</v>
      </c>
      <c r="G9" s="46">
        <f>'22.4 melléklet'!G9+'22.3 melléklet'!G9+'22.2 melléklet'!G9</f>
        <v>0</v>
      </c>
      <c r="H9" s="46">
        <f>'22.4 melléklet'!H9+'22.3 melléklet'!H9+'22.2 melléklet'!H9</f>
        <v>0</v>
      </c>
      <c r="I9" s="34">
        <f t="shared" si="0"/>
        <v>0</v>
      </c>
      <c r="J9" s="54"/>
      <c r="O9" s="4"/>
    </row>
    <row r="10" spans="1:15" s="3" customFormat="1" ht="13.5" customHeight="1" x14ac:dyDescent="0.2">
      <c r="A10" s="100"/>
      <c r="B10" s="10">
        <v>7</v>
      </c>
      <c r="C10" s="11" t="s">
        <v>29</v>
      </c>
      <c r="D10" s="11"/>
      <c r="E10" s="11"/>
      <c r="F10" s="46">
        <f>'22.4 melléklet'!F10+'22.3 melléklet'!F10+'22.2 melléklet'!F10</f>
        <v>267877</v>
      </c>
      <c r="G10" s="46">
        <f>'22.4 melléklet'!G10+'22.3 melléklet'!G10+'22.2 melléklet'!G10</f>
        <v>298809</v>
      </c>
      <c r="H10" s="46">
        <f>'22.4 melléklet'!H10+'22.3 melléklet'!H10+'22.2 melléklet'!H10</f>
        <v>272945</v>
      </c>
      <c r="I10" s="34">
        <f t="shared" si="0"/>
        <v>2.7273376769691875E-2</v>
      </c>
      <c r="J10" s="54"/>
      <c r="O10" s="4"/>
    </row>
    <row r="11" spans="1:15" s="3" customFormat="1" ht="13.5" customHeight="1" x14ac:dyDescent="0.2">
      <c r="A11" s="100"/>
      <c r="B11" s="10">
        <v>8</v>
      </c>
      <c r="C11" s="11" t="s">
        <v>24</v>
      </c>
      <c r="D11" s="11"/>
      <c r="E11" s="11"/>
      <c r="F11" s="46">
        <f>'22.4 melléklet'!F11+'22.3 melléklet'!F11+'22.2 melléklet'!F11</f>
        <v>630000</v>
      </c>
      <c r="G11" s="46">
        <f>'22.4 melléklet'!G11+'22.3 melléklet'!G11+'22.2 melléklet'!G11</f>
        <v>829678</v>
      </c>
      <c r="H11" s="46">
        <f>'22.4 melléklet'!H11+'22.3 melléklet'!H11+'22.2 melléklet'!H11</f>
        <v>829679</v>
      </c>
      <c r="I11" s="34">
        <f t="shared" si="0"/>
        <v>8.2903691091249829E-2</v>
      </c>
      <c r="J11" s="54"/>
      <c r="K11" s="8"/>
      <c r="O11" s="4"/>
    </row>
    <row r="12" spans="1:15" s="3" customFormat="1" ht="13.5" customHeight="1" x14ac:dyDescent="0.2">
      <c r="A12" s="100"/>
      <c r="B12" s="10">
        <v>9</v>
      </c>
      <c r="C12" s="11" t="s">
        <v>7</v>
      </c>
      <c r="D12" s="11"/>
      <c r="E12" s="11"/>
      <c r="F12" s="46">
        <f>'22.4 melléklet'!F12+'22.3 melléklet'!F12+'22.2 melléklet'!F12</f>
        <v>0</v>
      </c>
      <c r="G12" s="46">
        <f>'22.4 melléklet'!G12+'22.3 melléklet'!G12+'22.2 melléklet'!G12</f>
        <v>0</v>
      </c>
      <c r="H12" s="46">
        <f>'22.4 melléklet'!H12+'22.3 melléklet'!H12+'22.2 melléklet'!H12</f>
        <v>0</v>
      </c>
      <c r="I12" s="34">
        <f t="shared" si="0"/>
        <v>0</v>
      </c>
      <c r="J12" s="54"/>
      <c r="O12" s="4"/>
    </row>
    <row r="13" spans="1:15" s="3" customFormat="1" ht="13.5" customHeight="1" x14ac:dyDescent="0.2">
      <c r="A13" s="100"/>
      <c r="B13" s="12">
        <v>10</v>
      </c>
      <c r="C13" s="13" t="s">
        <v>2</v>
      </c>
      <c r="D13" s="13"/>
      <c r="E13" s="13"/>
      <c r="F13" s="46">
        <f>'22.4 melléklet'!F13+'22.3 melléklet'!F13+'22.2 melléklet'!F13</f>
        <v>0</v>
      </c>
      <c r="G13" s="46">
        <f>'22.4 melléklet'!G13+'22.3 melléklet'!G13+'22.2 melléklet'!G13</f>
        <v>13806</v>
      </c>
      <c r="H13" s="46">
        <f>'22.4 melléklet'!H13+'22.3 melléklet'!H13+'22.2 melléklet'!H13</f>
        <v>15460</v>
      </c>
      <c r="I13" s="35">
        <f t="shared" si="0"/>
        <v>1.5448035496507956E-3</v>
      </c>
      <c r="J13" s="55"/>
      <c r="O13" s="4"/>
    </row>
    <row r="14" spans="1:15" s="3" customFormat="1" ht="13.5" customHeight="1" thickBot="1" x14ac:dyDescent="0.25">
      <c r="A14" s="100"/>
      <c r="B14" s="14">
        <v>11</v>
      </c>
      <c r="C14" s="15" t="s">
        <v>41</v>
      </c>
      <c r="D14" s="15"/>
      <c r="E14" s="15"/>
      <c r="F14" s="36">
        <f>SUM(F4:F13)</f>
        <v>5912666</v>
      </c>
      <c r="G14" s="70">
        <f t="shared" ref="G14:H14" si="1">SUM(G4:G13)</f>
        <v>5807343</v>
      </c>
      <c r="H14" s="70">
        <f t="shared" si="1"/>
        <v>5790034</v>
      </c>
      <c r="I14" s="37">
        <f>SUM(I4:I13)</f>
        <v>0.57855530891324669</v>
      </c>
      <c r="J14" s="56">
        <f>SUM(H14/H54)</f>
        <v>0.57855530891324669</v>
      </c>
      <c r="O14" s="4"/>
    </row>
    <row r="15" spans="1:15" s="3" customFormat="1" ht="13.5" customHeight="1" x14ac:dyDescent="0.2">
      <c r="A15" s="100" t="s">
        <v>49</v>
      </c>
      <c r="B15" s="16">
        <v>12</v>
      </c>
      <c r="C15" s="11" t="s">
        <v>3</v>
      </c>
      <c r="D15" s="11"/>
      <c r="E15" s="11"/>
      <c r="F15" s="46">
        <f>'22.4 melléklet'!F15+'22.3 melléklet'!F15+'22.2 melléklet'!F15</f>
        <v>1163291</v>
      </c>
      <c r="G15" s="46">
        <f>'22.4 melléklet'!G15+'22.3 melléklet'!G15+'22.2 melléklet'!G15</f>
        <v>1219098</v>
      </c>
      <c r="H15" s="46">
        <f>'22.4 melléklet'!H15+'22.3 melléklet'!H15+'22.2 melléklet'!H15</f>
        <v>1219099</v>
      </c>
      <c r="I15" s="38">
        <f t="shared" ref="I15:I26" si="2">SUM(H15/$H$55)</f>
        <v>0.12236017320136369</v>
      </c>
      <c r="J15" s="57"/>
      <c r="O15" s="4"/>
    </row>
    <row r="16" spans="1:15" s="3" customFormat="1" ht="13.5" customHeight="1" x14ac:dyDescent="0.2">
      <c r="A16" s="100"/>
      <c r="B16" s="10">
        <v>13</v>
      </c>
      <c r="C16" s="11" t="s">
        <v>4</v>
      </c>
      <c r="D16" s="11"/>
      <c r="E16" s="11"/>
      <c r="F16" s="46">
        <f>'22.4 melléklet'!F16+'22.3 melléklet'!F16+'22.2 melléklet'!F16</f>
        <v>300854</v>
      </c>
      <c r="G16" s="46">
        <f>'22.4 melléklet'!G16+'22.3 melléklet'!G16+'22.2 melléklet'!G16</f>
        <v>304241</v>
      </c>
      <c r="H16" s="46">
        <f>'22.4 melléklet'!H16+'22.3 melléklet'!H16+'22.2 melléklet'!H16</f>
        <v>304202</v>
      </c>
      <c r="I16" s="34">
        <f t="shared" si="2"/>
        <v>3.0532556755604949E-2</v>
      </c>
      <c r="J16" s="54"/>
      <c r="O16" s="4"/>
    </row>
    <row r="17" spans="1:15" s="3" customFormat="1" ht="13.5" customHeight="1" x14ac:dyDescent="0.2">
      <c r="A17" s="100"/>
      <c r="B17" s="16">
        <v>14</v>
      </c>
      <c r="C17" s="11" t="s">
        <v>23</v>
      </c>
      <c r="D17" s="11"/>
      <c r="E17" s="11"/>
      <c r="F17" s="46">
        <f>'22.4 melléklet'!F17+'22.3 melléklet'!F17+'22.2 melléklet'!F17</f>
        <v>946988</v>
      </c>
      <c r="G17" s="46">
        <f>'22.4 melléklet'!G17+'22.3 melléklet'!G17+'22.2 melléklet'!G17</f>
        <v>1282944</v>
      </c>
      <c r="H17" s="46">
        <f>'22.4 melléklet'!H17+'22.3 melléklet'!H17+'22.2 melléklet'!H17</f>
        <v>1282948</v>
      </c>
      <c r="I17" s="34">
        <f t="shared" si="2"/>
        <v>0.12876865577639154</v>
      </c>
      <c r="J17" s="54"/>
      <c r="O17" s="4"/>
    </row>
    <row r="18" spans="1:15" s="3" customFormat="1" ht="13.5" customHeight="1" x14ac:dyDescent="0.2">
      <c r="A18" s="100"/>
      <c r="B18" s="10">
        <v>15</v>
      </c>
      <c r="C18" s="11" t="s">
        <v>30</v>
      </c>
      <c r="D18" s="11"/>
      <c r="E18" s="11"/>
      <c r="F18" s="46">
        <f>'22.4 melléklet'!F18+'22.3 melléklet'!F18+'22.2 melléklet'!F18</f>
        <v>140339</v>
      </c>
      <c r="G18" s="46">
        <f>'22.4 melléklet'!G18+'22.3 melléklet'!G18+'22.2 melléklet'!G18</f>
        <v>165647</v>
      </c>
      <c r="H18" s="46">
        <f>'22.4 melléklet'!H18+'22.3 melléklet'!H18+'22.2 melléklet'!H18</f>
        <v>173593</v>
      </c>
      <c r="I18" s="34">
        <f t="shared" si="2"/>
        <v>1.7423416430121203E-2</v>
      </c>
      <c r="J18" s="54"/>
      <c r="O18" s="4"/>
    </row>
    <row r="19" spans="1:15" s="3" customFormat="1" ht="13.5" customHeight="1" x14ac:dyDescent="0.2">
      <c r="A19" s="100"/>
      <c r="B19" s="16">
        <v>16</v>
      </c>
      <c r="C19" s="11" t="s">
        <v>31</v>
      </c>
      <c r="D19" s="11"/>
      <c r="E19" s="11"/>
      <c r="F19" s="46">
        <f>'22.4 melléklet'!F19+'22.3 melléklet'!F19+'22.2 melléklet'!F19</f>
        <v>52000</v>
      </c>
      <c r="G19" s="46">
        <f>'22.4 melléklet'!G19+'22.3 melléklet'!G19+'22.2 melléklet'!G19</f>
        <v>49718</v>
      </c>
      <c r="H19" s="46">
        <f>'22.4 melléklet'!H19+'22.3 melléklet'!H19+'22.2 melléklet'!H19</f>
        <v>49718</v>
      </c>
      <c r="I19" s="34">
        <f t="shared" si="2"/>
        <v>4.9901633019347903E-3</v>
      </c>
      <c r="J19" s="54"/>
      <c r="L19" s="8"/>
      <c r="O19" s="4"/>
    </row>
    <row r="20" spans="1:15" s="3" customFormat="1" ht="13.5" customHeight="1" x14ac:dyDescent="0.2">
      <c r="A20" s="100"/>
      <c r="B20" s="10">
        <v>17</v>
      </c>
      <c r="C20" s="11" t="s">
        <v>32</v>
      </c>
      <c r="D20" s="11"/>
      <c r="E20" s="11"/>
      <c r="F20" s="46">
        <f>'22.4 melléklet'!F20+'22.3 melléklet'!F20+'22.2 melléklet'!F20</f>
        <v>0</v>
      </c>
      <c r="G20" s="46">
        <f>'22.4 melléklet'!G20+'22.3 melléklet'!G20+'22.2 melléklet'!G20</f>
        <v>0</v>
      </c>
      <c r="H20" s="46">
        <f>'22.4 melléklet'!H20+'22.3 melléklet'!H20+'22.2 melléklet'!H20</f>
        <v>0</v>
      </c>
      <c r="I20" s="34">
        <f t="shared" si="2"/>
        <v>0</v>
      </c>
      <c r="J20" s="54"/>
      <c r="O20" s="4"/>
    </row>
    <row r="21" spans="1:15" s="3" customFormat="1" ht="13.5" customHeight="1" x14ac:dyDescent="0.2">
      <c r="A21" s="100"/>
      <c r="B21" s="16">
        <v>18</v>
      </c>
      <c r="C21" s="11" t="s">
        <v>5</v>
      </c>
      <c r="D21" s="11"/>
      <c r="E21" s="11"/>
      <c r="F21" s="46">
        <f>'22.4 melléklet'!F21+'22.3 melléklet'!F21+'22.2 melléklet'!F21</f>
        <v>6000</v>
      </c>
      <c r="G21" s="46">
        <f>'22.4 melléklet'!G21+'22.3 melléklet'!G21+'22.2 melléklet'!G21</f>
        <v>7394</v>
      </c>
      <c r="H21" s="46">
        <f>'22.4 melléklet'!H21+'22.3 melléklet'!H21+'22.2 melléklet'!H21</f>
        <v>7393</v>
      </c>
      <c r="I21" s="34">
        <f t="shared" si="2"/>
        <v>7.4203059839904871E-4</v>
      </c>
      <c r="J21" s="54"/>
      <c r="O21" s="4"/>
    </row>
    <row r="22" spans="1:15" s="3" customFormat="1" ht="13.5" customHeight="1" x14ac:dyDescent="0.2">
      <c r="A22" s="100"/>
      <c r="B22" s="10">
        <v>19</v>
      </c>
      <c r="C22" s="11" t="s">
        <v>6</v>
      </c>
      <c r="D22" s="11"/>
      <c r="E22" s="11"/>
      <c r="F22" s="46">
        <f>'22.4 melléklet'!F22+'22.3 melléklet'!F22+'22.2 melléklet'!F22</f>
        <v>0</v>
      </c>
      <c r="G22" s="46">
        <f>'22.4 melléklet'!G22+'22.3 melléklet'!G22+'22.2 melléklet'!G22</f>
        <v>193581</v>
      </c>
      <c r="H22" s="46">
        <f>'22.4 melléklet'!H22+'22.3 melléklet'!H22+'22.2 melléklet'!H22</f>
        <v>193581</v>
      </c>
      <c r="I22" s="34">
        <f t="shared" si="2"/>
        <v>1.9429598981291252E-2</v>
      </c>
      <c r="J22" s="54"/>
      <c r="O22" s="4"/>
    </row>
    <row r="23" spans="1:15" s="3" customFormat="1" ht="13.5" customHeight="1" x14ac:dyDescent="0.2">
      <c r="A23" s="100"/>
      <c r="B23" s="16">
        <v>20</v>
      </c>
      <c r="C23" s="11" t="s">
        <v>8</v>
      </c>
      <c r="D23" s="11"/>
      <c r="E23" s="11"/>
      <c r="F23" s="46">
        <f>'22.4 melléklet'!F23+'22.3 melléklet'!F23+'22.2 melléklet'!F23</f>
        <v>1546933</v>
      </c>
      <c r="G23" s="46">
        <f>'22.4 melléklet'!G23+'22.3 melléklet'!G23+'22.2 melléklet'!G23</f>
        <v>731950</v>
      </c>
      <c r="H23" s="46">
        <f>'22.4 melléklet'!H23+'22.3 melléklet'!H23+'22.2 melléklet'!H23</f>
        <v>946933</v>
      </c>
      <c r="I23" s="34">
        <f t="shared" si="2"/>
        <v>9.5043048915704906E-2</v>
      </c>
      <c r="J23" s="54"/>
      <c r="O23" s="4"/>
    </row>
    <row r="24" spans="1:15" s="3" customFormat="1" ht="13.5" customHeight="1" x14ac:dyDescent="0.2">
      <c r="A24" s="100"/>
      <c r="B24" s="10">
        <v>21</v>
      </c>
      <c r="C24" s="11" t="s">
        <v>9</v>
      </c>
      <c r="D24" s="11"/>
      <c r="E24" s="11"/>
      <c r="F24" s="46">
        <f>'22.4 melléklet'!F24+'22.3 melléklet'!F24+'22.2 melléklet'!F24</f>
        <v>206030</v>
      </c>
      <c r="G24" s="46">
        <f>'22.4 melléklet'!G24+'22.3 melléklet'!G24+'22.2 melléklet'!G24</f>
        <v>324921</v>
      </c>
      <c r="H24" s="46">
        <f>'22.4 melléklet'!H24+'22.3 melléklet'!H24+'22.2 melléklet'!H24</f>
        <v>324921</v>
      </c>
      <c r="I24" s="34">
        <f t="shared" si="2"/>
        <v>3.2612109301016809E-2</v>
      </c>
      <c r="J24" s="54"/>
      <c r="O24" s="4"/>
    </row>
    <row r="25" spans="1:15" s="3" customFormat="1" ht="13.5" customHeight="1" x14ac:dyDescent="0.2">
      <c r="A25" s="100"/>
      <c r="B25" s="16">
        <v>22</v>
      </c>
      <c r="C25" s="11" t="s">
        <v>10</v>
      </c>
      <c r="D25" s="11"/>
      <c r="E25" s="11"/>
      <c r="F25" s="46">
        <f>'22.4 melléklet'!F25+'22.3 melléklet'!F25+'22.2 melléklet'!F25</f>
        <v>0</v>
      </c>
      <c r="G25" s="46">
        <f>'22.4 melléklet'!G25+'22.3 melléklet'!G25+'22.2 melléklet'!G25</f>
        <v>0</v>
      </c>
      <c r="H25" s="46">
        <f>'22.4 melléklet'!H25+'22.3 melléklet'!H25+'22.2 melléklet'!H25</f>
        <v>0</v>
      </c>
      <c r="I25" s="34">
        <f t="shared" si="2"/>
        <v>0</v>
      </c>
      <c r="J25" s="54"/>
      <c r="O25" s="4"/>
    </row>
    <row r="26" spans="1:15" s="3" customFormat="1" ht="13.5" customHeight="1" x14ac:dyDescent="0.2">
      <c r="A26" s="100"/>
      <c r="B26" s="12">
        <v>23</v>
      </c>
      <c r="C26" s="13" t="s">
        <v>11</v>
      </c>
      <c r="D26" s="13"/>
      <c r="E26" s="13"/>
      <c r="F26" s="47">
        <f>'22.4 melléklet'!F26+'22.3 melléklet'!F26+'22.2 melléklet'!F26</f>
        <v>406000</v>
      </c>
      <c r="G26" s="47">
        <f>'22.4 melléklet'!G26+'22.3 melléklet'!G26+'22.2 melléklet'!G26</f>
        <v>0</v>
      </c>
      <c r="H26" s="47">
        <f>'22.4 melléklet'!H26+'22.3 melléklet'!H26+'22.2 melléklet'!H26</f>
        <v>-255962</v>
      </c>
      <c r="I26" s="35">
        <f t="shared" si="2"/>
        <v>-2.5690739351740471E-2</v>
      </c>
      <c r="J26" s="55"/>
      <c r="K26" s="64"/>
      <c r="O26" s="4"/>
    </row>
    <row r="27" spans="1:15" s="88" customFormat="1" ht="13.5" customHeight="1" x14ac:dyDescent="0.2">
      <c r="A27" s="100"/>
      <c r="B27" s="111">
        <v>24</v>
      </c>
      <c r="C27" s="112" t="s">
        <v>53</v>
      </c>
      <c r="D27" s="112"/>
      <c r="E27" s="112"/>
      <c r="F27" s="114">
        <f>SUM(F15:F26)</f>
        <v>4768435</v>
      </c>
      <c r="G27" s="114">
        <f t="shared" ref="G27:H27" si="3">SUM(G15:G26)</f>
        <v>4279494</v>
      </c>
      <c r="H27" s="114">
        <f t="shared" si="3"/>
        <v>4246426</v>
      </c>
      <c r="I27" s="115">
        <f>SUM(I15:I26)</f>
        <v>0.42621101391008775</v>
      </c>
      <c r="J27" s="116">
        <f>SUM(H27/H55)</f>
        <v>0.42621101391008775</v>
      </c>
      <c r="O27" s="89"/>
    </row>
    <row r="28" spans="1:15" s="3" customFormat="1" ht="13.5" customHeight="1" thickBot="1" x14ac:dyDescent="0.25">
      <c r="A28" s="5"/>
      <c r="B28" s="125" t="s">
        <v>13</v>
      </c>
      <c r="C28" s="126"/>
      <c r="D28" s="126"/>
      <c r="E28" s="126"/>
      <c r="F28" s="126"/>
      <c r="G28" s="126"/>
      <c r="H28" s="127"/>
      <c r="I28" s="37"/>
      <c r="J28" s="56"/>
      <c r="O28" s="4"/>
    </row>
    <row r="29" spans="1:15" s="3" customFormat="1" ht="13.5" customHeight="1" x14ac:dyDescent="0.2">
      <c r="A29" s="100" t="s">
        <v>48</v>
      </c>
      <c r="B29" s="16">
        <v>25</v>
      </c>
      <c r="C29" s="117" t="s">
        <v>14</v>
      </c>
      <c r="D29" s="117"/>
      <c r="E29" s="117"/>
      <c r="F29" s="118">
        <f>'22.4 melléklet'!F29+'22.3 melléklet'!F29+'22.2 melléklet'!F29</f>
        <v>65200</v>
      </c>
      <c r="G29" s="118">
        <f>'22.4 melléklet'!G29+'22.3 melléklet'!G29+'22.2 melléklet'!G29</f>
        <v>69864</v>
      </c>
      <c r="H29" s="118">
        <f>'22.4 melléklet'!H29+'22.3 melléklet'!H29+'22.2 melléklet'!H29</f>
        <v>69864</v>
      </c>
      <c r="I29" s="38">
        <f t="shared" ref="I29:I40" si="4">SUM(H29/$H$54)</f>
        <v>6.9809932207505285E-3</v>
      </c>
      <c r="J29" s="57"/>
      <c r="K29" s="82"/>
      <c r="L29" s="82"/>
      <c r="M29" s="82"/>
      <c r="O29" s="4"/>
    </row>
    <row r="30" spans="1:15" s="3" customFormat="1" ht="13.5" customHeight="1" x14ac:dyDescent="0.2">
      <c r="A30" s="100"/>
      <c r="B30" s="10">
        <v>26</v>
      </c>
      <c r="C30" s="11" t="s">
        <v>54</v>
      </c>
      <c r="D30" s="11"/>
      <c r="E30" s="11"/>
      <c r="F30" s="59">
        <f>'22.4 melléklet'!F30+'22.3 melléklet'!F30+'22.2 melléklet'!F30</f>
        <v>741579</v>
      </c>
      <c r="G30" s="59">
        <f>'22.4 melléklet'!G30+'22.3 melléklet'!G30+'22.2 melléklet'!G30</f>
        <v>727401</v>
      </c>
      <c r="H30" s="59">
        <f>'22.4 melléklet'!H30+'22.3 melléklet'!H30+'22.2 melléklet'!H30</f>
        <v>727401</v>
      </c>
      <c r="I30" s="34">
        <f t="shared" si="4"/>
        <v>7.2683806391949435E-2</v>
      </c>
      <c r="J30" s="54"/>
      <c r="O30" s="4"/>
    </row>
    <row r="31" spans="1:15" s="3" customFormat="1" ht="13.5" customHeight="1" x14ac:dyDescent="0.2">
      <c r="A31" s="100"/>
      <c r="B31" s="10">
        <v>27</v>
      </c>
      <c r="C31" s="11" t="s">
        <v>33</v>
      </c>
      <c r="D31" s="11"/>
      <c r="E31" s="11"/>
      <c r="F31" s="59">
        <f>'22.4 melléklet'!F31+'22.3 melléklet'!F31+'22.2 melléklet'!F31</f>
        <v>0</v>
      </c>
      <c r="G31" s="59">
        <f>'22.4 melléklet'!G31+'22.3 melléklet'!G31+'22.2 melléklet'!G31</f>
        <v>0</v>
      </c>
      <c r="H31" s="59">
        <f>'22.4 melléklet'!H31+'22.3 melléklet'!H31+'22.2 melléklet'!H31</f>
        <v>0</v>
      </c>
      <c r="I31" s="34">
        <f t="shared" si="4"/>
        <v>0</v>
      </c>
      <c r="J31" s="54"/>
      <c r="O31" s="4"/>
    </row>
    <row r="32" spans="1:15" s="3" customFormat="1" ht="13.5" customHeight="1" x14ac:dyDescent="0.2">
      <c r="A32" s="100"/>
      <c r="B32" s="10">
        <v>28</v>
      </c>
      <c r="C32" s="11" t="s">
        <v>34</v>
      </c>
      <c r="D32" s="11"/>
      <c r="E32" s="11"/>
      <c r="F32" s="59">
        <f>'22.4 melléklet'!F32+'22.3 melléklet'!F32+'22.2 melléklet'!F32</f>
        <v>67306</v>
      </c>
      <c r="G32" s="59">
        <f>'22.4 melléklet'!G32+'22.3 melléklet'!G32+'22.2 melléklet'!G32</f>
        <v>32364</v>
      </c>
      <c r="H32" s="59">
        <f>'22.4 melléklet'!H32+'22.3 melléklet'!H32+'22.2 melléklet'!H32</f>
        <v>32363</v>
      </c>
      <c r="I32" s="34">
        <f t="shared" si="4"/>
        <v>3.2337954254429944E-3</v>
      </c>
      <c r="J32" s="54"/>
      <c r="O32" s="4"/>
    </row>
    <row r="33" spans="1:15" s="3" customFormat="1" ht="13.5" customHeight="1" x14ac:dyDescent="0.2">
      <c r="A33" s="100"/>
      <c r="B33" s="10">
        <v>29</v>
      </c>
      <c r="C33" s="11" t="s">
        <v>35</v>
      </c>
      <c r="D33" s="11"/>
      <c r="E33" s="11"/>
      <c r="F33" s="59">
        <f>'22.4 melléklet'!F33+'22.3 melléklet'!F33+'22.2 melléklet'!F33</f>
        <v>3242562</v>
      </c>
      <c r="G33" s="59">
        <f>'22.4 melléklet'!G33+'22.3 melléklet'!G33+'22.2 melléklet'!G33</f>
        <v>2148015</v>
      </c>
      <c r="H33" s="59">
        <f>'22.4 melléklet'!H33+'22.3 melléklet'!H33+'22.2 melléklet'!H33</f>
        <v>2148014</v>
      </c>
      <c r="I33" s="34">
        <f t="shared" si="4"/>
        <v>0.21463516506465743</v>
      </c>
      <c r="J33" s="54"/>
      <c r="O33" s="4"/>
    </row>
    <row r="34" spans="1:15" s="3" customFormat="1" ht="13.5" customHeight="1" x14ac:dyDescent="0.2">
      <c r="A34" s="100"/>
      <c r="B34" s="10">
        <v>30</v>
      </c>
      <c r="C34" s="11" t="s">
        <v>36</v>
      </c>
      <c r="D34" s="11"/>
      <c r="E34" s="11"/>
      <c r="F34" s="59">
        <f>'22.4 melléklet'!F34+'22.3 melléklet'!F34+'22.2 melléklet'!F34</f>
        <v>0</v>
      </c>
      <c r="G34" s="59">
        <f>'22.4 melléklet'!G34+'22.3 melléklet'!G34+'22.2 melléklet'!G34</f>
        <v>0</v>
      </c>
      <c r="H34" s="59">
        <f>'22.4 melléklet'!H34+'22.3 melléklet'!H34+'22.2 melléklet'!H34</f>
        <v>0</v>
      </c>
      <c r="I34" s="34">
        <f t="shared" si="4"/>
        <v>0</v>
      </c>
      <c r="J34" s="54"/>
      <c r="O34" s="4"/>
    </row>
    <row r="35" spans="1:15" s="3" customFormat="1" ht="13.5" customHeight="1" x14ac:dyDescent="0.2">
      <c r="A35" s="100"/>
      <c r="B35" s="12">
        <v>31</v>
      </c>
      <c r="C35" s="13" t="s">
        <v>50</v>
      </c>
      <c r="D35" s="13"/>
      <c r="E35" s="13"/>
      <c r="F35" s="59">
        <f>'22.4 melléklet'!F35+'22.3 melléklet'!F35+'22.2 melléklet'!F35</f>
        <v>1257360</v>
      </c>
      <c r="G35" s="59">
        <f>'22.4 melléklet'!G35+'22.3 melléklet'!G35+'22.2 melléklet'!G35</f>
        <v>476857</v>
      </c>
      <c r="H35" s="59">
        <f>'22.4 melléklet'!H35+'22.3 melléklet'!H35+'22.2 melléklet'!H35</f>
        <v>476787</v>
      </c>
      <c r="I35" s="34">
        <f t="shared" si="4"/>
        <v>4.7641801424796494E-2</v>
      </c>
      <c r="J35" s="54"/>
      <c r="K35" s="61"/>
      <c r="O35" s="4"/>
    </row>
    <row r="36" spans="1:15" s="3" customFormat="1" ht="13.5" customHeight="1" x14ac:dyDescent="0.2">
      <c r="A36" s="100"/>
      <c r="B36" s="10">
        <v>32</v>
      </c>
      <c r="C36" s="11" t="s">
        <v>37</v>
      </c>
      <c r="D36" s="11"/>
      <c r="E36" s="11"/>
      <c r="F36" s="59">
        <f>'22.4 melléklet'!F36+'22.3 melléklet'!F36+'22.2 melléklet'!F36</f>
        <v>201300</v>
      </c>
      <c r="G36" s="59">
        <f>'22.4 melléklet'!G36+'22.3 melléklet'!G36+'22.2 melléklet'!G36</f>
        <v>148051</v>
      </c>
      <c r="H36" s="59">
        <f>'22.4 melléklet'!H36+'22.3 melléklet'!H36+'22.2 melléklet'!H36</f>
        <v>148052</v>
      </c>
      <c r="I36" s="34">
        <f t="shared" si="4"/>
        <v>1.4793742246629986E-2</v>
      </c>
      <c r="J36" s="54"/>
      <c r="K36" s="82"/>
      <c r="L36" s="82"/>
      <c r="M36" s="82"/>
      <c r="O36" s="4"/>
    </row>
    <row r="37" spans="1:15" s="3" customFormat="1" ht="13.5" customHeight="1" x14ac:dyDescent="0.2">
      <c r="A37" s="100"/>
      <c r="B37" s="10">
        <v>33</v>
      </c>
      <c r="C37" s="11" t="s">
        <v>38</v>
      </c>
      <c r="D37" s="11"/>
      <c r="E37" s="11"/>
      <c r="F37" s="59">
        <f>'22.4 melléklet'!F37+'22.3 melléklet'!F37+'22.2 melléklet'!F37</f>
        <v>0</v>
      </c>
      <c r="G37" s="59">
        <f>'22.4 melléklet'!G37+'22.3 melléklet'!G37+'22.2 melléklet'!G37</f>
        <v>0</v>
      </c>
      <c r="H37" s="59">
        <f>'22.4 melléklet'!H37+'22.3 melléklet'!H37+'22.2 melléklet'!H37</f>
        <v>0</v>
      </c>
      <c r="I37" s="34">
        <f t="shared" si="4"/>
        <v>0</v>
      </c>
      <c r="J37" s="54"/>
      <c r="O37" s="4"/>
    </row>
    <row r="38" spans="1:15" s="3" customFormat="1" ht="13.5" customHeight="1" x14ac:dyDescent="0.2">
      <c r="A38" s="100"/>
      <c r="B38" s="10">
        <v>34</v>
      </c>
      <c r="C38" s="11" t="s">
        <v>57</v>
      </c>
      <c r="D38" s="11"/>
      <c r="E38" s="11"/>
      <c r="F38" s="59">
        <f>'22.4 melléklet'!F38+'22.3 melléklet'!F38+'22.2 melléklet'!F38</f>
        <v>684613</v>
      </c>
      <c r="G38" s="59">
        <f>'22.4 melléklet'!G38+'22.3 melléklet'!G38+'22.2 melléklet'!G38</f>
        <v>515013</v>
      </c>
      <c r="H38" s="59">
        <f>'22.4 melléklet'!H38+'22.3 melléklet'!H38+'22.2 melléklet'!H38</f>
        <v>515013</v>
      </c>
      <c r="I38" s="34">
        <f t="shared" si="4"/>
        <v>5.1461443112309518E-2</v>
      </c>
      <c r="J38" s="54"/>
      <c r="O38" s="4"/>
    </row>
    <row r="39" spans="1:15" s="3" customFormat="1" ht="13.5" customHeight="1" x14ac:dyDescent="0.2">
      <c r="A39" s="100"/>
      <c r="B39" s="10">
        <v>35</v>
      </c>
      <c r="C39" s="11" t="s">
        <v>15</v>
      </c>
      <c r="D39" s="11"/>
      <c r="E39" s="11"/>
      <c r="F39" s="59">
        <f>'22.4 melléklet'!F39+'22.3 melléklet'!F39+'22.2 melléklet'!F39</f>
        <v>0</v>
      </c>
      <c r="G39" s="59">
        <f>'22.4 melléklet'!G39+'22.3 melléklet'!G39+'22.2 melléklet'!G39</f>
        <v>0</v>
      </c>
      <c r="H39" s="59">
        <f>'22.4 melléklet'!H39+'22.3 melléklet'!H39+'22.2 melléklet'!H39</f>
        <v>0</v>
      </c>
      <c r="I39" s="34">
        <f t="shared" si="4"/>
        <v>0</v>
      </c>
      <c r="J39" s="54"/>
      <c r="O39" s="4"/>
    </row>
    <row r="40" spans="1:15" s="3" customFormat="1" ht="13.5" customHeight="1" x14ac:dyDescent="0.2">
      <c r="A40" s="100"/>
      <c r="B40" s="17">
        <v>36</v>
      </c>
      <c r="C40" s="18" t="s">
        <v>39</v>
      </c>
      <c r="D40" s="18"/>
      <c r="E40" s="18"/>
      <c r="F40" s="59">
        <f>'22.4 melléklet'!F40+'22.3 melléklet'!F40+'22.2 melléklet'!F40</f>
        <v>62195</v>
      </c>
      <c r="G40" s="59">
        <f>'22.4 melléklet'!G40+'22.3 melléklet'!G40+'22.2 melléklet'!G40</f>
        <v>71362</v>
      </c>
      <c r="H40" s="65">
        <f>'22.4 melléklet'!H40+'22.3 melléklet'!H40+'22.2 melléklet'!H40</f>
        <v>100217</v>
      </c>
      <c r="I40" s="35">
        <f t="shared" si="4"/>
        <v>1.0013944200216932E-2</v>
      </c>
      <c r="J40" s="55"/>
      <c r="O40" s="4"/>
    </row>
    <row r="41" spans="1:15" s="3" customFormat="1" ht="13.5" customHeight="1" thickBot="1" x14ac:dyDescent="0.25">
      <c r="A41" s="100"/>
      <c r="B41" s="19">
        <v>37</v>
      </c>
      <c r="C41" s="15" t="s">
        <v>40</v>
      </c>
      <c r="D41" s="15"/>
      <c r="E41" s="15"/>
      <c r="F41" s="36">
        <f>SUM(F29:F40)</f>
        <v>6322115</v>
      </c>
      <c r="G41" s="70">
        <f t="shared" ref="G41:H41" si="5">SUM(G29:G40)</f>
        <v>4188927</v>
      </c>
      <c r="H41" s="83">
        <f t="shared" si="5"/>
        <v>4217711</v>
      </c>
      <c r="I41" s="37">
        <f>SUM(I29:I40)</f>
        <v>0.42144469108675342</v>
      </c>
      <c r="J41" s="56">
        <f>SUM(H41/H54)</f>
        <v>0.42144469108675331</v>
      </c>
      <c r="K41" s="8"/>
      <c r="O41" s="4"/>
    </row>
    <row r="42" spans="1:15" s="3" customFormat="1" ht="13.5" customHeight="1" x14ac:dyDescent="0.2">
      <c r="A42" s="100" t="s">
        <v>49</v>
      </c>
      <c r="B42" s="10">
        <v>38</v>
      </c>
      <c r="C42" s="11" t="s">
        <v>42</v>
      </c>
      <c r="D42" s="11"/>
      <c r="E42" s="11"/>
      <c r="F42" s="46">
        <f>'22.4 melléklet'!F42+'22.3 melléklet'!F42+'22.2 melléklet'!F42</f>
        <v>5988982</v>
      </c>
      <c r="G42" s="46">
        <f>'22.4 melléklet'!G42+'22.3 melléklet'!G42+'22.2 melléklet'!G42</f>
        <v>4614694</v>
      </c>
      <c r="H42" s="46">
        <f>'22.4 melléklet'!H42+'22.3 melléklet'!H42+'22.2 melléklet'!H42</f>
        <v>4614693</v>
      </c>
      <c r="I42" s="38">
        <f t="shared" ref="I42:I52" si="6">SUM(H42/$H$55)</f>
        <v>0.46317373302014081</v>
      </c>
      <c r="J42" s="57"/>
      <c r="K42" s="8"/>
      <c r="L42" s="8"/>
      <c r="O42" s="4"/>
    </row>
    <row r="43" spans="1:15" s="3" customFormat="1" ht="13.5" customHeight="1" x14ac:dyDescent="0.2">
      <c r="A43" s="100"/>
      <c r="B43" s="10">
        <v>39</v>
      </c>
      <c r="C43" s="11" t="s">
        <v>16</v>
      </c>
      <c r="D43" s="11"/>
      <c r="E43" s="11"/>
      <c r="F43" s="46">
        <f>'22.4 melléklet'!F43+'22.3 melléklet'!F43+'22.2 melléklet'!F43</f>
        <v>7052</v>
      </c>
      <c r="G43" s="46">
        <f>'22.4 melléklet'!G43+'22.3 melléklet'!G43+'22.2 melléklet'!G43</f>
        <v>20513</v>
      </c>
      <c r="H43" s="46">
        <f>'22.4 melléklet'!H43+'22.3 melléklet'!H43+'22.2 melléklet'!H43</f>
        <v>20513</v>
      </c>
      <c r="I43" s="34">
        <f t="shared" si="6"/>
        <v>2.0588764594832525E-3</v>
      </c>
      <c r="J43" s="54"/>
      <c r="K43" s="8"/>
      <c r="O43" s="4"/>
    </row>
    <row r="44" spans="1:15" s="3" customFormat="1" ht="13.5" customHeight="1" x14ac:dyDescent="0.2">
      <c r="A44" s="100"/>
      <c r="B44" s="10">
        <v>40</v>
      </c>
      <c r="C44" s="11" t="s">
        <v>17</v>
      </c>
      <c r="D44" s="11"/>
      <c r="E44" s="11"/>
      <c r="F44" s="46">
        <f>'22.4 melléklet'!F44+'22.3 melléklet'!F44+'22.2 melléklet'!F44</f>
        <v>873375</v>
      </c>
      <c r="G44" s="46">
        <f>'22.4 melléklet'!G44+'22.3 melléklet'!G44+'22.2 melléklet'!G44</f>
        <v>479323</v>
      </c>
      <c r="H44" s="46">
        <f>'22.4 melléklet'!H44+'22.3 melléklet'!H44+'22.2 melléklet'!H44</f>
        <v>479323</v>
      </c>
      <c r="I44" s="34">
        <f t="shared" si="6"/>
        <v>4.8109337551254863E-2</v>
      </c>
      <c r="J44" s="54"/>
      <c r="O44" s="4"/>
    </row>
    <row r="45" spans="1:15" s="3" customFormat="1" ht="13.5" customHeight="1" x14ac:dyDescent="0.2">
      <c r="A45" s="100"/>
      <c r="B45" s="10">
        <v>41</v>
      </c>
      <c r="C45" s="11" t="s">
        <v>43</v>
      </c>
      <c r="D45" s="11"/>
      <c r="E45" s="11"/>
      <c r="F45" s="46">
        <f>'22.4 melléklet'!F45+'22.3 melléklet'!F45+'22.2 melléklet'!F45</f>
        <v>12000</v>
      </c>
      <c r="G45" s="46">
        <f>'22.4 melléklet'!G45+'22.3 melléklet'!G45+'22.2 melléklet'!G45</f>
        <v>325</v>
      </c>
      <c r="H45" s="46">
        <f>'22.4 melléklet'!H45+'22.3 melléklet'!H45+'22.2 melléklet'!H45</f>
        <v>325</v>
      </c>
      <c r="I45" s="34">
        <f t="shared" si="6"/>
        <v>3.2620038479601087E-5</v>
      </c>
      <c r="J45" s="54"/>
      <c r="O45" s="4"/>
    </row>
    <row r="46" spans="1:15" s="3" customFormat="1" ht="13.5" customHeight="1" x14ac:dyDescent="0.2">
      <c r="A46" s="100"/>
      <c r="B46" s="10">
        <v>42</v>
      </c>
      <c r="C46" s="11" t="s">
        <v>44</v>
      </c>
      <c r="D46" s="11"/>
      <c r="E46" s="11"/>
      <c r="F46" s="46">
        <f>'22.4 melléklet'!F46+'22.3 melléklet'!F46+'22.2 melléklet'!F46</f>
        <v>45500</v>
      </c>
      <c r="G46" s="46">
        <f>'22.4 melléklet'!G46+'22.3 melléklet'!G46+'22.2 melléklet'!G46</f>
        <v>49243</v>
      </c>
      <c r="H46" s="46">
        <f>'22.4 melléklet'!H46+'22.3 melléklet'!H46+'22.2 melléklet'!H46</f>
        <v>49243</v>
      </c>
      <c r="I46" s="34">
        <f t="shared" si="6"/>
        <v>4.9424878610799883E-3</v>
      </c>
      <c r="J46" s="54"/>
      <c r="O46" s="4"/>
    </row>
    <row r="47" spans="1:15" s="3" customFormat="1" ht="13.5" customHeight="1" x14ac:dyDescent="0.2">
      <c r="A47" s="100"/>
      <c r="B47" s="10">
        <v>43</v>
      </c>
      <c r="C47" s="11" t="s">
        <v>45</v>
      </c>
      <c r="D47" s="11"/>
      <c r="E47" s="11"/>
      <c r="F47" s="46">
        <f>'22.4 melléklet'!F47+'22.3 melléklet'!F47+'22.2 melléklet'!F47</f>
        <v>0</v>
      </c>
      <c r="G47" s="46">
        <f>'22.4 melléklet'!G47+'22.3 melléklet'!G47+'22.2 melléklet'!G47</f>
        <v>0</v>
      </c>
      <c r="H47" s="46">
        <f>'22.4 melléklet'!H47+'22.3 melléklet'!H47+'22.2 melléklet'!H47</f>
        <v>0</v>
      </c>
      <c r="I47" s="34">
        <f t="shared" si="6"/>
        <v>0</v>
      </c>
      <c r="J47" s="54"/>
      <c r="O47" s="4"/>
    </row>
    <row r="48" spans="1:15" s="3" customFormat="1" ht="13.5" customHeight="1" x14ac:dyDescent="0.2">
      <c r="A48" s="100"/>
      <c r="B48" s="10">
        <v>44</v>
      </c>
      <c r="C48" s="11" t="s">
        <v>18</v>
      </c>
      <c r="D48" s="11"/>
      <c r="E48" s="11"/>
      <c r="F48" s="46">
        <f>'22.4 melléklet'!F48+'22.3 melléklet'!F48+'22.2 melléklet'!F48</f>
        <v>0</v>
      </c>
      <c r="G48" s="46">
        <f>'22.4 melléklet'!G48+'22.3 melléklet'!G48+'22.2 melléklet'!G48</f>
        <v>0</v>
      </c>
      <c r="H48" s="46">
        <f>'22.4 melléklet'!H48+'22.3 melléklet'!H48+'22.2 melléklet'!H48</f>
        <v>0</v>
      </c>
      <c r="I48" s="34">
        <f t="shared" si="6"/>
        <v>0</v>
      </c>
      <c r="J48" s="54"/>
      <c r="O48" s="4"/>
    </row>
    <row r="49" spans="1:15" s="3" customFormat="1" ht="13.5" customHeight="1" x14ac:dyDescent="0.2">
      <c r="A49" s="100"/>
      <c r="B49" s="10">
        <v>45</v>
      </c>
      <c r="C49" s="11" t="s">
        <v>19</v>
      </c>
      <c r="D49" s="11"/>
      <c r="E49" s="11"/>
      <c r="F49" s="46">
        <f>'22.4 melléklet'!F49+'22.3 melléklet'!F49+'22.2 melléklet'!F49</f>
        <v>378882</v>
      </c>
      <c r="G49" s="46">
        <f>'22.4 melléklet'!G49+'22.3 melléklet'!G49+'22.2 melléklet'!G49</f>
        <v>402473</v>
      </c>
      <c r="H49" s="46">
        <f>'22.4 melléklet'!H49+'22.3 melléklet'!H49+'22.2 melléklet'!H49</f>
        <v>402473</v>
      </c>
      <c r="I49" s="34">
        <f t="shared" si="6"/>
        <v>4.0395953067693807E-2</v>
      </c>
      <c r="J49" s="54"/>
      <c r="O49" s="4"/>
    </row>
    <row r="50" spans="1:15" s="3" customFormat="1" ht="13.5" customHeight="1" x14ac:dyDescent="0.2">
      <c r="A50" s="100"/>
      <c r="B50" s="10">
        <v>46</v>
      </c>
      <c r="C50" s="11" t="s">
        <v>61</v>
      </c>
      <c r="D50" s="11"/>
      <c r="E50" s="11"/>
      <c r="F50" s="46">
        <f>'22.4 melléklet'!F50+'22.3 melléklet'!F50+'22.2 melléklet'!F50</f>
        <v>160555</v>
      </c>
      <c r="G50" s="46">
        <f>'22.4 melléklet'!G50+'22.3 melléklet'!G50+'22.2 melléklet'!G50</f>
        <v>150205</v>
      </c>
      <c r="H50" s="46">
        <f>'22.4 melléklet'!H50+'22.3 melléklet'!H50+'22.2 melléklet'!H50</f>
        <v>150205</v>
      </c>
      <c r="I50" s="34">
        <f t="shared" si="6"/>
        <v>1.5075978091779942E-2</v>
      </c>
      <c r="J50" s="54"/>
      <c r="O50" s="4"/>
    </row>
    <row r="51" spans="1:15" s="3" customFormat="1" ht="13.5" customHeight="1" x14ac:dyDescent="0.2">
      <c r="A51" s="100"/>
      <c r="B51" s="10">
        <v>47</v>
      </c>
      <c r="C51" s="11" t="s">
        <v>20</v>
      </c>
      <c r="D51" s="11"/>
      <c r="E51" s="11"/>
      <c r="F51" s="46">
        <f>'22.4 melléklet'!F51+'22.3 melléklet'!F51+'22.2 melléklet'!F51</f>
        <v>0</v>
      </c>
      <c r="G51" s="46">
        <f>'22.4 melléklet'!G51+'22.3 melléklet'!G51+'22.2 melléklet'!G51</f>
        <v>0</v>
      </c>
      <c r="H51" s="46">
        <f>'22.4 melléklet'!H51+'22.3 melléklet'!H51+'22.2 melléklet'!H51</f>
        <v>0</v>
      </c>
      <c r="I51" s="34">
        <f t="shared" si="6"/>
        <v>0</v>
      </c>
      <c r="J51" s="54"/>
      <c r="O51" s="4"/>
    </row>
    <row r="52" spans="1:15" s="3" customFormat="1" ht="13.5" customHeight="1" x14ac:dyDescent="0.2">
      <c r="A52" s="100"/>
      <c r="B52" s="12">
        <v>48</v>
      </c>
      <c r="C52" s="13" t="s">
        <v>11</v>
      </c>
      <c r="D52" s="13"/>
      <c r="E52" s="13"/>
      <c r="F52" s="46">
        <f>'22.4 melléklet'!F52+'22.3 melléklet'!F52+'22.2 melléklet'!F52</f>
        <v>0</v>
      </c>
      <c r="G52" s="46">
        <f>'22.4 melléklet'!G52+'22.3 melléklet'!G52+'22.2 melléklet'!G52</f>
        <v>0</v>
      </c>
      <c r="H52" s="46">
        <f>'22.4 melléklet'!H52+'22.3 melléklet'!H52+'22.2 melléklet'!H52</f>
        <v>0</v>
      </c>
      <c r="I52" s="35">
        <f t="shared" si="6"/>
        <v>0</v>
      </c>
      <c r="J52" s="55"/>
      <c r="K52" s="64"/>
      <c r="O52" s="4"/>
    </row>
    <row r="53" spans="1:15" s="3" customFormat="1" ht="13.5" customHeight="1" thickBot="1" x14ac:dyDescent="0.25">
      <c r="A53" s="100"/>
      <c r="B53" s="19">
        <v>49</v>
      </c>
      <c r="C53" s="15" t="s">
        <v>46</v>
      </c>
      <c r="D53" s="15"/>
      <c r="E53" s="15"/>
      <c r="F53" s="70">
        <f>SUM(F42:F52)</f>
        <v>7466346</v>
      </c>
      <c r="G53" s="70">
        <f t="shared" ref="G53:H53" si="7">SUM(G42:G52)</f>
        <v>5716776</v>
      </c>
      <c r="H53" s="70">
        <f t="shared" si="7"/>
        <v>5716775</v>
      </c>
      <c r="I53" s="39">
        <f>SUM(I42:I52)</f>
        <v>0.57378898608991236</v>
      </c>
      <c r="J53" s="56">
        <f>SUM(H53/H55)</f>
        <v>0.57378898608991225</v>
      </c>
      <c r="K53" s="8"/>
      <c r="O53" s="4"/>
    </row>
    <row r="54" spans="1:15" s="3" customFormat="1" ht="13.5" customHeight="1" x14ac:dyDescent="0.2">
      <c r="B54" s="20">
        <v>50</v>
      </c>
      <c r="C54" s="21" t="s">
        <v>47</v>
      </c>
      <c r="D54" s="21"/>
      <c r="E54" s="21"/>
      <c r="F54" s="72">
        <f>SUM(F41+F14)</f>
        <v>12234781</v>
      </c>
      <c r="G54" s="72">
        <f t="shared" ref="G54:H54" si="8">SUM(G41+G14)</f>
        <v>9996270</v>
      </c>
      <c r="H54" s="72">
        <f t="shared" si="8"/>
        <v>10007745</v>
      </c>
      <c r="I54" s="40"/>
      <c r="J54" s="22">
        <v>1</v>
      </c>
      <c r="O54" s="4"/>
    </row>
    <row r="55" spans="1:15" s="3" customFormat="1" ht="13.5" customHeight="1" x14ac:dyDescent="0.2">
      <c r="B55" s="20">
        <v>51</v>
      </c>
      <c r="C55" s="21" t="s">
        <v>21</v>
      </c>
      <c r="D55" s="21"/>
      <c r="E55" s="21"/>
      <c r="F55" s="72">
        <f>SUM(F53+F27)</f>
        <v>12234781</v>
      </c>
      <c r="G55" s="72">
        <f>SUM(G53+G27)</f>
        <v>9996270</v>
      </c>
      <c r="H55" s="72">
        <f t="shared" ref="H55" si="9">SUM(H53+H27)</f>
        <v>9963201</v>
      </c>
      <c r="I55" s="41"/>
      <c r="J55" s="23">
        <v>1</v>
      </c>
      <c r="O55" s="4"/>
    </row>
    <row r="56" spans="1:15" ht="13.5" customHeight="1" x14ac:dyDescent="0.2">
      <c r="B56" s="24"/>
      <c r="C56" s="25" t="s">
        <v>25</v>
      </c>
      <c r="D56" s="25"/>
      <c r="E56" s="25"/>
      <c r="F56" s="98">
        <v>1292484</v>
      </c>
      <c r="G56" s="98">
        <v>1270567</v>
      </c>
      <c r="H56" s="74">
        <v>1270567</v>
      </c>
      <c r="I56" s="42"/>
      <c r="J56" s="58"/>
    </row>
    <row r="57" spans="1:15" ht="13.5" customHeight="1" x14ac:dyDescent="0.2">
      <c r="B57" s="27"/>
      <c r="C57" s="27"/>
      <c r="D57" s="85" t="s">
        <v>76</v>
      </c>
      <c r="E57" s="27" t="s">
        <v>51</v>
      </c>
      <c r="F57" s="77">
        <f>F55+F56</f>
        <v>13527265</v>
      </c>
      <c r="G57" s="77">
        <f>G55+G56</f>
        <v>11266837</v>
      </c>
      <c r="H57" s="77">
        <f t="shared" ref="H57" si="10">H55+H56</f>
        <v>11233768</v>
      </c>
      <c r="I57" s="43"/>
      <c r="K57" s="62"/>
    </row>
    <row r="58" spans="1:15" ht="13.5" customHeight="1" x14ac:dyDescent="0.2">
      <c r="B58" s="27"/>
      <c r="C58" s="27"/>
      <c r="D58" s="27"/>
      <c r="E58" s="27" t="s">
        <v>52</v>
      </c>
      <c r="F58" s="77">
        <f>F54</f>
        <v>12234781</v>
      </c>
      <c r="G58" s="77">
        <f t="shared" ref="G58:H58" si="11">G54</f>
        <v>9996270</v>
      </c>
      <c r="H58" s="77">
        <f t="shared" si="11"/>
        <v>10007745</v>
      </c>
      <c r="I58" s="43"/>
      <c r="K58" s="62"/>
    </row>
    <row r="59" spans="1:15" ht="13.5" customHeight="1" x14ac:dyDescent="0.2">
      <c r="D59" s="80" t="s">
        <v>64</v>
      </c>
      <c r="E59" s="81" t="s">
        <v>62</v>
      </c>
      <c r="F59" s="78">
        <v>12234781</v>
      </c>
      <c r="G59" s="78">
        <v>9996270</v>
      </c>
      <c r="H59" s="99">
        <v>10007745</v>
      </c>
      <c r="I59" s="43"/>
    </row>
    <row r="60" spans="1:15" ht="13.5" customHeight="1" x14ac:dyDescent="0.2">
      <c r="D60" s="80" t="s">
        <v>65</v>
      </c>
      <c r="E60" s="80" t="s">
        <v>63</v>
      </c>
      <c r="F60" s="78">
        <v>12234781</v>
      </c>
      <c r="G60" s="78">
        <v>9996270</v>
      </c>
      <c r="H60" s="99">
        <v>9963201</v>
      </c>
    </row>
    <row r="61" spans="1:15" ht="13.5" customHeight="1" x14ac:dyDescent="0.2">
      <c r="D61" s="86" t="s">
        <v>74</v>
      </c>
      <c r="E61" s="9" t="s">
        <v>66</v>
      </c>
      <c r="F61" s="50">
        <f>F59-F54</f>
        <v>0</v>
      </c>
      <c r="G61" s="50">
        <f>G59-G54</f>
        <v>0</v>
      </c>
      <c r="H61" s="78">
        <f>H59-H54</f>
        <v>0</v>
      </c>
    </row>
    <row r="62" spans="1:15" ht="13.5" customHeight="1" x14ac:dyDescent="0.2">
      <c r="D62" s="86"/>
    </row>
    <row r="63" spans="1:15" ht="13.5" customHeight="1" x14ac:dyDescent="0.2">
      <c r="D63" s="86" t="s">
        <v>74</v>
      </c>
      <c r="E63" s="9" t="s">
        <v>67</v>
      </c>
      <c r="F63" s="50">
        <f>F60-F55</f>
        <v>0</v>
      </c>
      <c r="G63" s="50">
        <f t="shared" ref="G63:H63" si="12">G60-G55</f>
        <v>0</v>
      </c>
      <c r="H63" s="50">
        <f t="shared" si="12"/>
        <v>0</v>
      </c>
    </row>
  </sheetData>
  <mergeCells count="7">
    <mergeCell ref="A42:A53"/>
    <mergeCell ref="C1:H1"/>
    <mergeCell ref="B3:H3"/>
    <mergeCell ref="A4:A14"/>
    <mergeCell ref="A15:A27"/>
    <mergeCell ref="B28:H28"/>
    <mergeCell ref="A29:A41"/>
  </mergeCells>
  <pageMargins left="0.70866141732283472" right="0.70866141732283472" top="0.51181102362204722" bottom="0.23622047244094491" header="0.31496062992125984" footer="0.19685039370078741"/>
  <pageSetup paperSize="9" scale="95" orientation="portrait" verticalDpi="0" r:id="rId1"/>
  <headerFooter>
    <oddHeader>&amp;LVeresegyház
Város Önkormányzata&amp;R22.1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O61"/>
  <sheetViews>
    <sheetView tabSelected="1" topLeftCell="A46" zoomScale="114" zoomScaleNormal="114" workbookViewId="0">
      <selection activeCell="I41" sqref="I41"/>
    </sheetView>
  </sheetViews>
  <sheetFormatPr defaultRowHeight="13.5" customHeight="1" x14ac:dyDescent="0.2"/>
  <cols>
    <col min="1" max="1" width="4.140625" style="1" customWidth="1"/>
    <col min="2" max="2" width="2.7109375" style="9" bestFit="1" customWidth="1"/>
    <col min="3" max="4" width="14.42578125" style="9" customWidth="1"/>
    <col min="5" max="5" width="11.85546875" style="9" customWidth="1"/>
    <col min="6" max="7" width="8.85546875" style="50" customWidth="1"/>
    <col min="8" max="8" width="11.7109375" style="44" customWidth="1"/>
    <col min="9" max="9" width="5.42578125" style="29" customWidth="1"/>
    <col min="10" max="10" width="4.5703125" style="51" customWidth="1"/>
    <col min="11" max="11" width="11.85546875" style="1" customWidth="1"/>
    <col min="12" max="13" width="9.140625" style="1"/>
    <col min="14" max="14" width="16.85546875" style="1" customWidth="1"/>
    <col min="15" max="15" width="12" style="2" customWidth="1"/>
    <col min="16" max="16" width="11.42578125" style="1" bestFit="1" customWidth="1"/>
    <col min="17" max="17" width="11.42578125" style="1" customWidth="1"/>
    <col min="18" max="16384" width="9.140625" style="1"/>
  </cols>
  <sheetData>
    <row r="1" spans="1:15" s="6" customFormat="1" ht="13.5" customHeight="1" x14ac:dyDescent="0.2">
      <c r="B1" s="9"/>
      <c r="C1" s="101" t="s">
        <v>58</v>
      </c>
      <c r="D1" s="101"/>
      <c r="E1" s="101"/>
      <c r="F1" s="101"/>
      <c r="G1" s="101"/>
      <c r="H1" s="101"/>
      <c r="I1" s="29"/>
      <c r="J1" s="51"/>
      <c r="O1" s="7"/>
    </row>
    <row r="2" spans="1:15" ht="13.5" customHeight="1" x14ac:dyDescent="0.2">
      <c r="F2" s="45" t="s">
        <v>68</v>
      </c>
      <c r="G2" s="45" t="s">
        <v>59</v>
      </c>
      <c r="H2" s="30" t="s">
        <v>60</v>
      </c>
    </row>
    <row r="3" spans="1:15" ht="13.5" customHeight="1" x14ac:dyDescent="0.2">
      <c r="B3" s="102" t="s">
        <v>12</v>
      </c>
      <c r="C3" s="103"/>
      <c r="D3" s="103"/>
      <c r="E3" s="103"/>
      <c r="F3" s="104"/>
      <c r="G3" s="104"/>
      <c r="H3" s="104"/>
      <c r="I3" s="31"/>
      <c r="J3" s="52"/>
    </row>
    <row r="4" spans="1:15" s="3" customFormat="1" ht="13.5" customHeight="1" x14ac:dyDescent="0.2">
      <c r="A4" s="100" t="s">
        <v>48</v>
      </c>
      <c r="B4" s="10">
        <v>1</v>
      </c>
      <c r="C4" s="11" t="s">
        <v>0</v>
      </c>
      <c r="D4" s="11"/>
      <c r="E4" s="11"/>
      <c r="F4" s="46">
        <v>2448</v>
      </c>
      <c r="G4" s="59">
        <v>905</v>
      </c>
      <c r="H4" s="63">
        <v>904</v>
      </c>
      <c r="I4" s="33">
        <f t="shared" ref="I4:I13" si="0">SUM(H4/$H$54)</f>
        <v>6.360468282441378E-4</v>
      </c>
      <c r="J4" s="53"/>
      <c r="O4" s="4"/>
    </row>
    <row r="5" spans="1:15" s="3" customFormat="1" ht="13.5" customHeight="1" x14ac:dyDescent="0.2">
      <c r="A5" s="100"/>
      <c r="B5" s="10">
        <v>2</v>
      </c>
      <c r="C5" s="11" t="s">
        <v>22</v>
      </c>
      <c r="D5" s="11"/>
      <c r="E5" s="11"/>
      <c r="F5" s="46"/>
      <c r="G5" s="59"/>
      <c r="H5" s="63"/>
      <c r="I5" s="34">
        <f t="shared" si="0"/>
        <v>0</v>
      </c>
      <c r="J5" s="54"/>
      <c r="O5" s="4"/>
    </row>
    <row r="6" spans="1:15" s="3" customFormat="1" ht="13.5" customHeight="1" x14ac:dyDescent="0.2">
      <c r="A6" s="100"/>
      <c r="B6" s="10">
        <v>3</v>
      </c>
      <c r="C6" s="11" t="s">
        <v>1</v>
      </c>
      <c r="D6" s="11"/>
      <c r="E6" s="11"/>
      <c r="F6" s="46"/>
      <c r="G6" s="59"/>
      <c r="H6" s="63"/>
      <c r="I6" s="34">
        <f t="shared" si="0"/>
        <v>0</v>
      </c>
      <c r="J6" s="54"/>
      <c r="O6" s="4"/>
    </row>
    <row r="7" spans="1:15" s="3" customFormat="1" ht="13.5" customHeight="1" x14ac:dyDescent="0.2">
      <c r="A7" s="100"/>
      <c r="B7" s="10">
        <v>4</v>
      </c>
      <c r="C7" s="11" t="s">
        <v>26</v>
      </c>
      <c r="D7" s="11"/>
      <c r="E7" s="11"/>
      <c r="F7" s="46"/>
      <c r="G7" s="59"/>
      <c r="H7" s="63"/>
      <c r="I7" s="34">
        <f t="shared" si="0"/>
        <v>0</v>
      </c>
      <c r="J7" s="54"/>
      <c r="O7" s="4"/>
    </row>
    <row r="8" spans="1:15" s="3" customFormat="1" ht="13.5" customHeight="1" x14ac:dyDescent="0.2">
      <c r="A8" s="100"/>
      <c r="B8" s="10">
        <v>5</v>
      </c>
      <c r="C8" s="11" t="s">
        <v>27</v>
      </c>
      <c r="D8" s="11"/>
      <c r="E8" s="11"/>
      <c r="F8" s="59"/>
      <c r="G8" s="59"/>
      <c r="H8" s="63"/>
      <c r="I8" s="34">
        <f t="shared" si="0"/>
        <v>0</v>
      </c>
      <c r="J8" s="54"/>
      <c r="O8" s="4"/>
    </row>
    <row r="9" spans="1:15" s="3" customFormat="1" ht="13.5" customHeight="1" x14ac:dyDescent="0.2">
      <c r="A9" s="100"/>
      <c r="B9" s="10">
        <v>6</v>
      </c>
      <c r="C9" s="11" t="s">
        <v>28</v>
      </c>
      <c r="D9" s="11"/>
      <c r="E9" s="11"/>
      <c r="F9" s="46"/>
      <c r="G9" s="59"/>
      <c r="H9" s="63"/>
      <c r="I9" s="34">
        <f t="shared" si="0"/>
        <v>0</v>
      </c>
      <c r="J9" s="54"/>
      <c r="O9" s="4"/>
    </row>
    <row r="10" spans="1:15" s="3" customFormat="1" ht="13.5" customHeight="1" x14ac:dyDescent="0.2">
      <c r="A10" s="100"/>
      <c r="B10" s="10">
        <v>7</v>
      </c>
      <c r="C10" s="11" t="s">
        <v>29</v>
      </c>
      <c r="D10" s="11"/>
      <c r="E10" s="11"/>
      <c r="F10" s="59"/>
      <c r="G10" s="59"/>
      <c r="H10" s="63"/>
      <c r="I10" s="34">
        <f t="shared" si="0"/>
        <v>0</v>
      </c>
      <c r="J10" s="54"/>
      <c r="O10" s="4"/>
    </row>
    <row r="11" spans="1:15" s="3" customFormat="1" ht="13.5" customHeight="1" x14ac:dyDescent="0.2">
      <c r="A11" s="100"/>
      <c r="B11" s="10">
        <v>8</v>
      </c>
      <c r="C11" s="11" t="s">
        <v>24</v>
      </c>
      <c r="D11" s="11"/>
      <c r="E11" s="11"/>
      <c r="F11" s="46"/>
      <c r="G11" s="59"/>
      <c r="H11" s="63"/>
      <c r="I11" s="34">
        <f t="shared" si="0"/>
        <v>0</v>
      </c>
      <c r="J11" s="54"/>
      <c r="K11" s="8"/>
      <c r="O11" s="4"/>
    </row>
    <row r="12" spans="1:15" s="3" customFormat="1" ht="13.5" customHeight="1" x14ac:dyDescent="0.2">
      <c r="A12" s="100"/>
      <c r="B12" s="10">
        <v>9</v>
      </c>
      <c r="C12" s="11" t="s">
        <v>7</v>
      </c>
      <c r="D12" s="11"/>
      <c r="E12" s="11"/>
      <c r="F12" s="46"/>
      <c r="G12" s="59"/>
      <c r="H12" s="63"/>
      <c r="I12" s="34">
        <f t="shared" si="0"/>
        <v>0</v>
      </c>
      <c r="J12" s="54"/>
      <c r="O12" s="4"/>
    </row>
    <row r="13" spans="1:15" s="3" customFormat="1" ht="13.5" customHeight="1" x14ac:dyDescent="0.2">
      <c r="A13" s="100"/>
      <c r="B13" s="12">
        <v>10</v>
      </c>
      <c r="C13" s="13" t="s">
        <v>2</v>
      </c>
      <c r="D13" s="13"/>
      <c r="E13" s="13"/>
      <c r="F13" s="47"/>
      <c r="G13" s="65"/>
      <c r="H13" s="63">
        <v>-1594</v>
      </c>
      <c r="I13" s="35">
        <f t="shared" si="0"/>
        <v>-1.1215250489172077E-3</v>
      </c>
      <c r="J13" s="55"/>
      <c r="O13" s="4"/>
    </row>
    <row r="14" spans="1:15" s="3" customFormat="1" ht="13.5" customHeight="1" thickBot="1" x14ac:dyDescent="0.25">
      <c r="A14" s="100"/>
      <c r="B14" s="14">
        <v>11</v>
      </c>
      <c r="C14" s="15" t="s">
        <v>41</v>
      </c>
      <c r="D14" s="15"/>
      <c r="E14" s="15"/>
      <c r="F14" s="48">
        <f>SUM(F4:F13)</f>
        <v>2448</v>
      </c>
      <c r="G14" s="66">
        <f t="shared" ref="G14:H14" si="1">SUM(G4:G13)</f>
        <v>905</v>
      </c>
      <c r="H14" s="67">
        <f t="shared" si="1"/>
        <v>-690</v>
      </c>
      <c r="I14" s="37">
        <f>SUM(I4:I13)</f>
        <v>-4.8547822067306989E-4</v>
      </c>
      <c r="J14" s="56">
        <f>SUM(H14/H54)</f>
        <v>-4.8547822067306984E-4</v>
      </c>
      <c r="O14" s="4"/>
    </row>
    <row r="15" spans="1:15" s="3" customFormat="1" ht="13.5" customHeight="1" x14ac:dyDescent="0.2">
      <c r="A15" s="100" t="s">
        <v>49</v>
      </c>
      <c r="B15" s="16">
        <v>12</v>
      </c>
      <c r="C15" s="11" t="s">
        <v>3</v>
      </c>
      <c r="D15" s="11"/>
      <c r="E15" s="11"/>
      <c r="F15" s="46">
        <v>4080</v>
      </c>
      <c r="G15" s="59">
        <v>3295</v>
      </c>
      <c r="H15" s="63">
        <v>3295</v>
      </c>
      <c r="I15" s="38">
        <f t="shared" ref="I15:I26" si="2">SUM(H15/$H$55)</f>
        <v>2.3501955405485406E-3</v>
      </c>
      <c r="J15" s="57"/>
      <c r="O15" s="4"/>
    </row>
    <row r="16" spans="1:15" s="3" customFormat="1" ht="13.5" customHeight="1" x14ac:dyDescent="0.2">
      <c r="A16" s="100"/>
      <c r="B16" s="10">
        <v>13</v>
      </c>
      <c r="C16" s="11" t="s">
        <v>4</v>
      </c>
      <c r="D16" s="11"/>
      <c r="E16" s="11"/>
      <c r="F16" s="46">
        <v>1428</v>
      </c>
      <c r="G16" s="59">
        <v>786</v>
      </c>
      <c r="H16" s="63">
        <v>746</v>
      </c>
      <c r="I16" s="34">
        <f t="shared" si="2"/>
        <v>5.3209282951417638E-4</v>
      </c>
      <c r="J16" s="54"/>
      <c r="O16" s="4"/>
    </row>
    <row r="17" spans="1:15" s="3" customFormat="1" ht="13.5" customHeight="1" x14ac:dyDescent="0.2">
      <c r="A17" s="100"/>
      <c r="B17" s="16">
        <v>14</v>
      </c>
      <c r="C17" s="11" t="s">
        <v>23</v>
      </c>
      <c r="D17" s="11"/>
      <c r="E17" s="11"/>
      <c r="F17" s="46">
        <v>46940</v>
      </c>
      <c r="G17" s="59">
        <v>5105</v>
      </c>
      <c r="H17" s="63">
        <v>5106</v>
      </c>
      <c r="I17" s="34">
        <f t="shared" si="2"/>
        <v>3.6419115113932774E-3</v>
      </c>
      <c r="J17" s="54"/>
      <c r="O17" s="4"/>
    </row>
    <row r="18" spans="1:15" s="3" customFormat="1" ht="13.5" customHeight="1" x14ac:dyDescent="0.2">
      <c r="A18" s="100"/>
      <c r="B18" s="10">
        <v>15</v>
      </c>
      <c r="C18" s="11" t="s">
        <v>30</v>
      </c>
      <c r="D18" s="11"/>
      <c r="E18" s="11"/>
      <c r="F18" s="46"/>
      <c r="G18" s="59"/>
      <c r="H18" s="63">
        <v>8030</v>
      </c>
      <c r="I18" s="34">
        <f t="shared" si="2"/>
        <v>5.7274871595158665E-3</v>
      </c>
      <c r="J18" s="54"/>
      <c r="O18" s="4"/>
    </row>
    <row r="19" spans="1:15" s="3" customFormat="1" ht="13.5" customHeight="1" x14ac:dyDescent="0.2">
      <c r="A19" s="100"/>
      <c r="B19" s="16">
        <v>16</v>
      </c>
      <c r="C19" s="11" t="s">
        <v>31</v>
      </c>
      <c r="D19" s="11"/>
      <c r="E19" s="11"/>
      <c r="F19" s="46"/>
      <c r="G19" s="59"/>
      <c r="H19" s="63"/>
      <c r="I19" s="34">
        <f t="shared" si="2"/>
        <v>0</v>
      </c>
      <c r="J19" s="54"/>
      <c r="L19" s="8"/>
      <c r="O19" s="4"/>
    </row>
    <row r="20" spans="1:15" s="3" customFormat="1" ht="13.5" customHeight="1" x14ac:dyDescent="0.2">
      <c r="A20" s="100"/>
      <c r="B20" s="10">
        <v>17</v>
      </c>
      <c r="C20" s="11" t="s">
        <v>32</v>
      </c>
      <c r="D20" s="11"/>
      <c r="E20" s="11"/>
      <c r="F20" s="46"/>
      <c r="G20" s="46"/>
      <c r="H20" s="32"/>
      <c r="I20" s="34">
        <f t="shared" si="2"/>
        <v>0</v>
      </c>
      <c r="J20" s="54"/>
      <c r="O20" s="4"/>
    </row>
    <row r="21" spans="1:15" s="3" customFormat="1" ht="13.5" customHeight="1" x14ac:dyDescent="0.2">
      <c r="A21" s="100"/>
      <c r="B21" s="16">
        <v>18</v>
      </c>
      <c r="C21" s="11" t="s">
        <v>5</v>
      </c>
      <c r="D21" s="11"/>
      <c r="E21" s="11"/>
      <c r="F21" s="46"/>
      <c r="G21" s="46"/>
      <c r="H21" s="32"/>
      <c r="I21" s="34">
        <f t="shared" si="2"/>
        <v>0</v>
      </c>
      <c r="J21" s="54"/>
      <c r="O21" s="4"/>
    </row>
    <row r="22" spans="1:15" s="3" customFormat="1" ht="13.5" customHeight="1" x14ac:dyDescent="0.2">
      <c r="A22" s="100"/>
      <c r="B22" s="10">
        <v>19</v>
      </c>
      <c r="C22" s="11" t="s">
        <v>6</v>
      </c>
      <c r="D22" s="11"/>
      <c r="E22" s="11"/>
      <c r="F22" s="46"/>
      <c r="G22" s="46"/>
      <c r="H22" s="32"/>
      <c r="I22" s="34">
        <f t="shared" si="2"/>
        <v>0</v>
      </c>
      <c r="J22" s="54"/>
      <c r="O22" s="4"/>
    </row>
    <row r="23" spans="1:15" s="3" customFormat="1" ht="13.5" customHeight="1" x14ac:dyDescent="0.2">
      <c r="A23" s="100"/>
      <c r="B23" s="16">
        <v>20</v>
      </c>
      <c r="C23" s="11" t="s">
        <v>8</v>
      </c>
      <c r="D23" s="11"/>
      <c r="E23" s="11"/>
      <c r="F23" s="46"/>
      <c r="G23" s="46"/>
      <c r="H23" s="32"/>
      <c r="I23" s="34">
        <f t="shared" si="2"/>
        <v>0</v>
      </c>
      <c r="J23" s="54"/>
      <c r="O23" s="4"/>
    </row>
    <row r="24" spans="1:15" s="3" customFormat="1" ht="13.5" customHeight="1" x14ac:dyDescent="0.2">
      <c r="A24" s="100"/>
      <c r="B24" s="10">
        <v>21</v>
      </c>
      <c r="C24" s="11" t="s">
        <v>9</v>
      </c>
      <c r="D24" s="11"/>
      <c r="E24" s="11"/>
      <c r="F24" s="46"/>
      <c r="G24" s="46"/>
      <c r="H24" s="32"/>
      <c r="I24" s="34">
        <f t="shared" si="2"/>
        <v>0</v>
      </c>
      <c r="J24" s="54"/>
      <c r="O24" s="4"/>
    </row>
    <row r="25" spans="1:15" s="3" customFormat="1" ht="13.5" customHeight="1" x14ac:dyDescent="0.2">
      <c r="A25" s="100"/>
      <c r="B25" s="16">
        <v>22</v>
      </c>
      <c r="C25" s="11" t="s">
        <v>10</v>
      </c>
      <c r="D25" s="11"/>
      <c r="E25" s="11"/>
      <c r="F25" s="46"/>
      <c r="G25" s="46"/>
      <c r="H25" s="32"/>
      <c r="I25" s="34">
        <f t="shared" si="2"/>
        <v>0</v>
      </c>
      <c r="J25" s="54"/>
      <c r="O25" s="4"/>
    </row>
    <row r="26" spans="1:15" s="3" customFormat="1" ht="13.5" customHeight="1" x14ac:dyDescent="0.2">
      <c r="A26" s="106"/>
      <c r="B26" s="12">
        <v>23</v>
      </c>
      <c r="C26" s="13" t="s">
        <v>11</v>
      </c>
      <c r="D26" s="13"/>
      <c r="E26" s="13"/>
      <c r="F26" s="47"/>
      <c r="G26" s="47"/>
      <c r="H26" s="87"/>
      <c r="I26" s="35">
        <f t="shared" si="2"/>
        <v>0</v>
      </c>
      <c r="J26" s="55"/>
      <c r="K26" s="64"/>
      <c r="O26" s="4"/>
    </row>
    <row r="27" spans="1:15" s="88" customFormat="1" ht="13.5" customHeight="1" thickBot="1" x14ac:dyDescent="0.25">
      <c r="A27" s="107"/>
      <c r="B27" s="14">
        <v>24</v>
      </c>
      <c r="C27" s="15" t="s">
        <v>53</v>
      </c>
      <c r="D27" s="15"/>
      <c r="E27" s="15"/>
      <c r="F27" s="48">
        <f>SUM(F15:F26)</f>
        <v>52448</v>
      </c>
      <c r="G27" s="48">
        <f t="shared" ref="G27:H27" si="3">SUM(G15:G26)</f>
        <v>9186</v>
      </c>
      <c r="H27" s="36">
        <f t="shared" si="3"/>
        <v>17177</v>
      </c>
      <c r="I27" s="94">
        <f>SUM(I15:I26)</f>
        <v>1.2251687040971862E-2</v>
      </c>
      <c r="J27" s="95">
        <f>SUM(H27/H55)</f>
        <v>1.225168704097186E-2</v>
      </c>
      <c r="O27" s="89"/>
    </row>
    <row r="28" spans="1:15" s="3" customFormat="1" ht="13.5" customHeight="1" x14ac:dyDescent="0.2">
      <c r="B28" s="105" t="s">
        <v>13</v>
      </c>
      <c r="C28" s="108"/>
      <c r="D28" s="108"/>
      <c r="E28" s="108"/>
      <c r="F28" s="108"/>
      <c r="G28" s="108"/>
      <c r="H28" s="108"/>
      <c r="I28" s="38"/>
      <c r="J28" s="57"/>
      <c r="O28" s="4"/>
    </row>
    <row r="29" spans="1:15" s="3" customFormat="1" ht="13.5" customHeight="1" x14ac:dyDescent="0.2">
      <c r="A29" s="100" t="s">
        <v>48</v>
      </c>
      <c r="B29" s="10">
        <v>25</v>
      </c>
      <c r="C29" s="11" t="s">
        <v>14</v>
      </c>
      <c r="D29" s="11"/>
      <c r="E29" s="11"/>
      <c r="F29" s="59"/>
      <c r="G29" s="59"/>
      <c r="H29" s="63"/>
      <c r="I29" s="34">
        <f t="shared" ref="I29:I40" si="4">SUM(H29/$H$54)</f>
        <v>0</v>
      </c>
      <c r="J29" s="54"/>
      <c r="K29" s="82"/>
      <c r="L29" s="82"/>
      <c r="M29" s="82"/>
      <c r="O29" s="4"/>
    </row>
    <row r="30" spans="1:15" s="3" customFormat="1" ht="13.5" customHeight="1" x14ac:dyDescent="0.2">
      <c r="A30" s="100"/>
      <c r="B30" s="10">
        <v>26</v>
      </c>
      <c r="C30" s="11" t="s">
        <v>54</v>
      </c>
      <c r="D30" s="11"/>
      <c r="E30" s="11"/>
      <c r="F30" s="59"/>
      <c r="G30" s="59"/>
      <c r="H30" s="63"/>
      <c r="I30" s="34">
        <f t="shared" si="4"/>
        <v>0</v>
      </c>
      <c r="J30" s="54"/>
      <c r="O30" s="4"/>
    </row>
    <row r="31" spans="1:15" s="3" customFormat="1" ht="13.5" customHeight="1" x14ac:dyDescent="0.2">
      <c r="A31" s="100"/>
      <c r="B31" s="10">
        <v>27</v>
      </c>
      <c r="C31" s="11" t="s">
        <v>33</v>
      </c>
      <c r="D31" s="11"/>
      <c r="E31" s="11"/>
      <c r="F31" s="46"/>
      <c r="G31" s="59"/>
      <c r="H31" s="63"/>
      <c r="I31" s="34">
        <f t="shared" si="4"/>
        <v>0</v>
      </c>
      <c r="J31" s="54"/>
      <c r="O31" s="4"/>
    </row>
    <row r="32" spans="1:15" s="3" customFormat="1" ht="13.5" customHeight="1" x14ac:dyDescent="0.2">
      <c r="A32" s="100"/>
      <c r="B32" s="10">
        <v>28</v>
      </c>
      <c r="C32" s="11" t="s">
        <v>34</v>
      </c>
      <c r="D32" s="11"/>
      <c r="E32" s="11"/>
      <c r="F32" s="46"/>
      <c r="G32" s="59"/>
      <c r="H32" s="63"/>
      <c r="I32" s="34">
        <f t="shared" si="4"/>
        <v>0</v>
      </c>
      <c r="J32" s="54"/>
      <c r="O32" s="4"/>
    </row>
    <row r="33" spans="1:15" s="3" customFormat="1" ht="13.5" customHeight="1" x14ac:dyDescent="0.2">
      <c r="A33" s="100"/>
      <c r="B33" s="10">
        <v>29</v>
      </c>
      <c r="C33" s="11" t="s">
        <v>35</v>
      </c>
      <c r="D33" s="11"/>
      <c r="E33" s="11"/>
      <c r="F33" s="46">
        <v>1964292</v>
      </c>
      <c r="G33" s="59">
        <v>1072216</v>
      </c>
      <c r="H33" s="63">
        <v>1072216</v>
      </c>
      <c r="I33" s="34">
        <f t="shared" si="4"/>
        <v>0.75440219689448729</v>
      </c>
      <c r="J33" s="54"/>
      <c r="O33" s="4"/>
    </row>
    <row r="34" spans="1:15" s="3" customFormat="1" ht="13.5" customHeight="1" x14ac:dyDescent="0.2">
      <c r="A34" s="100"/>
      <c r="B34" s="10">
        <v>30</v>
      </c>
      <c r="C34" s="11" t="s">
        <v>36</v>
      </c>
      <c r="D34" s="11"/>
      <c r="E34" s="11"/>
      <c r="F34" s="46"/>
      <c r="G34" s="59"/>
      <c r="H34" s="63"/>
      <c r="I34" s="34">
        <f t="shared" si="4"/>
        <v>0</v>
      </c>
      <c r="J34" s="54"/>
      <c r="O34" s="4"/>
    </row>
    <row r="35" spans="1:15" s="3" customFormat="1" ht="13.5" customHeight="1" x14ac:dyDescent="0.2">
      <c r="A35" s="100"/>
      <c r="B35" s="12">
        <v>31</v>
      </c>
      <c r="C35" s="13" t="s">
        <v>50</v>
      </c>
      <c r="D35" s="13"/>
      <c r="E35" s="13"/>
      <c r="F35" s="65">
        <v>584585</v>
      </c>
      <c r="G35" s="65">
        <v>6796</v>
      </c>
      <c r="H35" s="63">
        <v>6795</v>
      </c>
      <c r="I35" s="34">
        <f t="shared" si="4"/>
        <v>4.7809050861934918E-3</v>
      </c>
      <c r="J35" s="54"/>
      <c r="K35" s="61"/>
      <c r="O35" s="4"/>
    </row>
    <row r="36" spans="1:15" s="3" customFormat="1" ht="13.5" customHeight="1" x14ac:dyDescent="0.2">
      <c r="A36" s="100"/>
      <c r="B36" s="10">
        <v>32</v>
      </c>
      <c r="C36" s="11" t="s">
        <v>37</v>
      </c>
      <c r="D36" s="11"/>
      <c r="E36" s="11"/>
      <c r="F36" s="59"/>
      <c r="G36" s="59"/>
      <c r="H36" s="63"/>
      <c r="I36" s="34">
        <f t="shared" si="4"/>
        <v>0</v>
      </c>
      <c r="J36" s="54"/>
      <c r="K36" s="82"/>
      <c r="L36" s="82"/>
      <c r="M36" s="82"/>
      <c r="O36" s="4"/>
    </row>
    <row r="37" spans="1:15" s="3" customFormat="1" ht="13.5" customHeight="1" x14ac:dyDescent="0.2">
      <c r="A37" s="100"/>
      <c r="B37" s="10">
        <v>33</v>
      </c>
      <c r="C37" s="11" t="s">
        <v>38</v>
      </c>
      <c r="D37" s="11"/>
      <c r="E37" s="11"/>
      <c r="F37" s="46"/>
      <c r="G37" s="59"/>
      <c r="H37" s="63"/>
      <c r="I37" s="34">
        <f t="shared" si="4"/>
        <v>0</v>
      </c>
      <c r="J37" s="54"/>
      <c r="O37" s="4"/>
    </row>
    <row r="38" spans="1:15" s="3" customFormat="1" ht="13.5" customHeight="1" x14ac:dyDescent="0.2">
      <c r="A38" s="100"/>
      <c r="B38" s="10">
        <v>34</v>
      </c>
      <c r="C38" s="11" t="s">
        <v>57</v>
      </c>
      <c r="D38" s="11"/>
      <c r="E38" s="11"/>
      <c r="F38" s="46">
        <v>424049</v>
      </c>
      <c r="G38" s="59">
        <v>304936</v>
      </c>
      <c r="H38" s="63">
        <v>304936</v>
      </c>
      <c r="I38" s="34">
        <f t="shared" si="4"/>
        <v>0.21455041550603365</v>
      </c>
      <c r="J38" s="54"/>
      <c r="O38" s="4"/>
    </row>
    <row r="39" spans="1:15" s="3" customFormat="1" ht="13.5" customHeight="1" x14ac:dyDescent="0.2">
      <c r="A39" s="100"/>
      <c r="B39" s="10">
        <v>35</v>
      </c>
      <c r="C39" s="11" t="s">
        <v>15</v>
      </c>
      <c r="D39" s="11"/>
      <c r="E39" s="11"/>
      <c r="F39" s="46"/>
      <c r="G39" s="59"/>
      <c r="H39" s="63"/>
      <c r="I39" s="34">
        <f t="shared" si="4"/>
        <v>0</v>
      </c>
      <c r="J39" s="54"/>
      <c r="O39" s="4"/>
    </row>
    <row r="40" spans="1:15" s="3" customFormat="1" ht="13.5" customHeight="1" x14ac:dyDescent="0.2">
      <c r="A40" s="100"/>
      <c r="B40" s="17">
        <v>36</v>
      </c>
      <c r="C40" s="18" t="s">
        <v>39</v>
      </c>
      <c r="D40" s="18"/>
      <c r="E40" s="18"/>
      <c r="F40" s="49"/>
      <c r="G40" s="65">
        <v>9167</v>
      </c>
      <c r="H40" s="84">
        <v>38022</v>
      </c>
      <c r="I40" s="35">
        <f t="shared" si="4"/>
        <v>2.6751960733958639E-2</v>
      </c>
      <c r="J40" s="55"/>
      <c r="O40" s="4"/>
    </row>
    <row r="41" spans="1:15" s="3" customFormat="1" ht="13.5" customHeight="1" thickBot="1" x14ac:dyDescent="0.25">
      <c r="A41" s="100"/>
      <c r="B41" s="19">
        <v>37</v>
      </c>
      <c r="C41" s="15" t="s">
        <v>40</v>
      </c>
      <c r="D41" s="15"/>
      <c r="E41" s="15"/>
      <c r="F41" s="48">
        <f>SUM(F29:F40)</f>
        <v>2972926</v>
      </c>
      <c r="G41" s="66">
        <f t="shared" ref="G41:H41" si="5">SUM(G29:G40)</f>
        <v>1393115</v>
      </c>
      <c r="H41" s="69">
        <f t="shared" si="5"/>
        <v>1421969</v>
      </c>
      <c r="I41" s="39">
        <f>SUM(I29:I40)</f>
        <v>1.0004854782206729</v>
      </c>
      <c r="J41" s="96">
        <f>SUM(H41/H54)</f>
        <v>1.0004854782206731</v>
      </c>
      <c r="K41" s="8"/>
      <c r="O41" s="4"/>
    </row>
    <row r="42" spans="1:15" s="3" customFormat="1" ht="13.5" customHeight="1" x14ac:dyDescent="0.2">
      <c r="A42" s="100" t="s">
        <v>49</v>
      </c>
      <c r="B42" s="10">
        <v>38</v>
      </c>
      <c r="C42" s="11" t="s">
        <v>42</v>
      </c>
      <c r="D42" s="11"/>
      <c r="E42" s="11"/>
      <c r="F42" s="46">
        <v>2922926</v>
      </c>
      <c r="G42" s="59">
        <v>1384834</v>
      </c>
      <c r="H42" s="60">
        <v>1384834</v>
      </c>
      <c r="I42" s="38">
        <f t="shared" ref="I42:I52" si="6">SUM(H42/$H$55)</f>
        <v>0.9877483129590281</v>
      </c>
      <c r="J42" s="57"/>
      <c r="K42" s="8"/>
      <c r="L42" s="8"/>
      <c r="O42" s="4"/>
    </row>
    <row r="43" spans="1:15" s="3" customFormat="1" ht="13.5" customHeight="1" x14ac:dyDescent="0.2">
      <c r="A43" s="100"/>
      <c r="B43" s="10">
        <v>39</v>
      </c>
      <c r="C43" s="11" t="s">
        <v>16</v>
      </c>
      <c r="D43" s="11"/>
      <c r="E43" s="11"/>
      <c r="F43" s="46"/>
      <c r="G43" s="59"/>
      <c r="H43" s="32"/>
      <c r="I43" s="34">
        <f t="shared" si="6"/>
        <v>0</v>
      </c>
      <c r="J43" s="54"/>
      <c r="K43" s="8"/>
      <c r="O43" s="4"/>
    </row>
    <row r="44" spans="1:15" s="3" customFormat="1" ht="13.5" customHeight="1" x14ac:dyDescent="0.2">
      <c r="A44" s="100"/>
      <c r="B44" s="10">
        <v>40</v>
      </c>
      <c r="C44" s="11" t="s">
        <v>17</v>
      </c>
      <c r="D44" s="11"/>
      <c r="E44" s="11"/>
      <c r="F44" s="46"/>
      <c r="G44" s="59"/>
      <c r="H44" s="32"/>
      <c r="I44" s="34">
        <f t="shared" si="6"/>
        <v>0</v>
      </c>
      <c r="J44" s="54"/>
      <c r="O44" s="4"/>
    </row>
    <row r="45" spans="1:15" s="3" customFormat="1" ht="13.5" customHeight="1" x14ac:dyDescent="0.2">
      <c r="A45" s="100"/>
      <c r="B45" s="10">
        <v>41</v>
      </c>
      <c r="C45" s="11" t="s">
        <v>43</v>
      </c>
      <c r="D45" s="11"/>
      <c r="E45" s="11"/>
      <c r="F45" s="46"/>
      <c r="G45" s="46"/>
      <c r="H45" s="32"/>
      <c r="I45" s="34">
        <f t="shared" si="6"/>
        <v>0</v>
      </c>
      <c r="J45" s="54"/>
      <c r="O45" s="4"/>
    </row>
    <row r="46" spans="1:15" s="3" customFormat="1" ht="13.5" customHeight="1" x14ac:dyDescent="0.2">
      <c r="A46" s="100"/>
      <c r="B46" s="10">
        <v>42</v>
      </c>
      <c r="C46" s="11" t="s">
        <v>44</v>
      </c>
      <c r="D46" s="11"/>
      <c r="E46" s="11"/>
      <c r="F46" s="46"/>
      <c r="G46" s="46"/>
      <c r="H46" s="32"/>
      <c r="I46" s="34">
        <f t="shared" si="6"/>
        <v>0</v>
      </c>
      <c r="J46" s="54"/>
      <c r="O46" s="4"/>
    </row>
    <row r="47" spans="1:15" s="3" customFormat="1" ht="13.5" customHeight="1" x14ac:dyDescent="0.2">
      <c r="A47" s="100"/>
      <c r="B47" s="10">
        <v>43</v>
      </c>
      <c r="C47" s="11" t="s">
        <v>45</v>
      </c>
      <c r="D47" s="11"/>
      <c r="E47" s="11"/>
      <c r="F47" s="46"/>
      <c r="G47" s="46"/>
      <c r="H47" s="32"/>
      <c r="I47" s="34">
        <f t="shared" si="6"/>
        <v>0</v>
      </c>
      <c r="J47" s="54"/>
      <c r="O47" s="4"/>
    </row>
    <row r="48" spans="1:15" s="3" customFormat="1" ht="13.5" customHeight="1" x14ac:dyDescent="0.2">
      <c r="A48" s="100"/>
      <c r="B48" s="10">
        <v>44</v>
      </c>
      <c r="C48" s="11" t="s">
        <v>18</v>
      </c>
      <c r="D48" s="11"/>
      <c r="E48" s="11"/>
      <c r="F48" s="46"/>
      <c r="G48" s="46"/>
      <c r="H48" s="32"/>
      <c r="I48" s="34">
        <f t="shared" si="6"/>
        <v>0</v>
      </c>
      <c r="J48" s="54"/>
      <c r="O48" s="4"/>
    </row>
    <row r="49" spans="1:15" s="3" customFormat="1" ht="13.5" customHeight="1" x14ac:dyDescent="0.2">
      <c r="A49" s="100"/>
      <c r="B49" s="10">
        <v>45</v>
      </c>
      <c r="C49" s="11" t="s">
        <v>19</v>
      </c>
      <c r="D49" s="11"/>
      <c r="E49" s="11"/>
      <c r="F49" s="59"/>
      <c r="G49" s="59"/>
      <c r="H49" s="63"/>
      <c r="I49" s="34">
        <f t="shared" si="6"/>
        <v>0</v>
      </c>
      <c r="J49" s="54"/>
      <c r="O49" s="4"/>
    </row>
    <row r="50" spans="1:15" s="3" customFormat="1" ht="13.5" customHeight="1" x14ac:dyDescent="0.2">
      <c r="A50" s="100"/>
      <c r="B50" s="10">
        <v>46</v>
      </c>
      <c r="C50" s="11" t="s">
        <v>61</v>
      </c>
      <c r="D50" s="11"/>
      <c r="E50" s="11"/>
      <c r="F50" s="59"/>
      <c r="G50" s="59"/>
      <c r="H50" s="63"/>
      <c r="I50" s="34">
        <f t="shared" si="6"/>
        <v>0</v>
      </c>
      <c r="J50" s="54"/>
      <c r="O50" s="4"/>
    </row>
    <row r="51" spans="1:15" s="3" customFormat="1" ht="13.5" customHeight="1" x14ac:dyDescent="0.2">
      <c r="A51" s="100"/>
      <c r="B51" s="10">
        <v>47</v>
      </c>
      <c r="C51" s="11" t="s">
        <v>20</v>
      </c>
      <c r="D51" s="11"/>
      <c r="E51" s="11"/>
      <c r="F51" s="59"/>
      <c r="G51" s="59"/>
      <c r="H51" s="63"/>
      <c r="I51" s="34">
        <f t="shared" si="6"/>
        <v>0</v>
      </c>
      <c r="J51" s="54"/>
      <c r="O51" s="4"/>
    </row>
    <row r="52" spans="1:15" s="3" customFormat="1" ht="13.5" customHeight="1" x14ac:dyDescent="0.2">
      <c r="A52" s="100"/>
      <c r="B52" s="12">
        <v>48</v>
      </c>
      <c r="C52" s="13" t="s">
        <v>11</v>
      </c>
      <c r="D52" s="13"/>
      <c r="E52" s="13"/>
      <c r="F52" s="65"/>
      <c r="G52" s="65"/>
      <c r="H52" s="63"/>
      <c r="I52" s="35">
        <f t="shared" si="6"/>
        <v>0</v>
      </c>
      <c r="J52" s="55"/>
      <c r="K52" s="64"/>
      <c r="O52" s="4"/>
    </row>
    <row r="53" spans="1:15" s="3" customFormat="1" ht="13.5" customHeight="1" thickBot="1" x14ac:dyDescent="0.25">
      <c r="A53" s="100"/>
      <c r="B53" s="19">
        <v>49</v>
      </c>
      <c r="C53" s="15" t="s">
        <v>46</v>
      </c>
      <c r="D53" s="15"/>
      <c r="E53" s="15"/>
      <c r="F53" s="66">
        <f>SUM(F42:F52)</f>
        <v>2922926</v>
      </c>
      <c r="G53" s="66">
        <f t="shared" ref="G53:H53" si="7">SUM(G42:G52)</f>
        <v>1384834</v>
      </c>
      <c r="H53" s="70">
        <f t="shared" si="7"/>
        <v>1384834</v>
      </c>
      <c r="I53" s="39">
        <f>SUM(I42:I52)</f>
        <v>0.9877483129590281</v>
      </c>
      <c r="J53" s="56">
        <f>SUM(H53/H55)</f>
        <v>0.9877483129590281</v>
      </c>
      <c r="K53" s="8"/>
      <c r="O53" s="4"/>
    </row>
    <row r="54" spans="1:15" s="3" customFormat="1" ht="13.5" customHeight="1" x14ac:dyDescent="0.2">
      <c r="B54" s="20">
        <v>50</v>
      </c>
      <c r="C54" s="21" t="s">
        <v>47</v>
      </c>
      <c r="D54" s="21"/>
      <c r="E54" s="21"/>
      <c r="F54" s="71">
        <f>SUM(F41+F14)</f>
        <v>2975374</v>
      </c>
      <c r="G54" s="71">
        <f t="shared" ref="G54:H54" si="8">SUM(G41+G14)</f>
        <v>1394020</v>
      </c>
      <c r="H54" s="72">
        <f t="shared" si="8"/>
        <v>1421279</v>
      </c>
      <c r="I54" s="40"/>
      <c r="J54" s="22">
        <v>1</v>
      </c>
      <c r="O54" s="4"/>
    </row>
    <row r="55" spans="1:15" s="3" customFormat="1" ht="13.5" customHeight="1" x14ac:dyDescent="0.2">
      <c r="B55" s="20">
        <v>51</v>
      </c>
      <c r="C55" s="21" t="s">
        <v>21</v>
      </c>
      <c r="D55" s="21"/>
      <c r="E55" s="21"/>
      <c r="F55" s="71">
        <f>SUM(F53+F27)</f>
        <v>2975374</v>
      </c>
      <c r="G55" s="71">
        <f>SUM(G53+G27)</f>
        <v>1394020</v>
      </c>
      <c r="H55" s="72">
        <f>SUM(H53+H27)</f>
        <v>1402011</v>
      </c>
      <c r="I55" s="41"/>
      <c r="J55" s="23">
        <v>1</v>
      </c>
      <c r="O55" s="4"/>
    </row>
    <row r="56" spans="1:15" ht="13.5" customHeight="1" x14ac:dyDescent="0.2">
      <c r="B56" s="24"/>
      <c r="C56" s="25" t="s">
        <v>25</v>
      </c>
      <c r="D56" s="25"/>
      <c r="E56" s="25"/>
      <c r="F56" s="73"/>
      <c r="G56" s="73"/>
      <c r="H56" s="74"/>
      <c r="I56" s="42"/>
      <c r="J56" s="58"/>
    </row>
    <row r="57" spans="1:15" ht="13.5" customHeight="1" x14ac:dyDescent="0.2">
      <c r="B57" s="26"/>
      <c r="C57" s="26"/>
      <c r="D57" s="26"/>
      <c r="E57" s="26"/>
      <c r="F57" s="75"/>
      <c r="G57" s="75"/>
      <c r="H57" s="76"/>
      <c r="I57" s="43"/>
    </row>
    <row r="58" spans="1:15" ht="13.5" customHeight="1" x14ac:dyDescent="0.2">
      <c r="D58" s="80" t="s">
        <v>64</v>
      </c>
      <c r="E58" s="81" t="s">
        <v>62</v>
      </c>
      <c r="F58" s="78">
        <v>2975374</v>
      </c>
      <c r="G58" s="78">
        <v>1394020</v>
      </c>
      <c r="H58" s="79">
        <v>1421279</v>
      </c>
      <c r="I58" s="43"/>
    </row>
    <row r="59" spans="1:15" ht="13.5" customHeight="1" x14ac:dyDescent="0.2">
      <c r="D59" s="80" t="s">
        <v>65</v>
      </c>
      <c r="E59" s="80" t="s">
        <v>63</v>
      </c>
      <c r="F59" s="78">
        <v>2975374</v>
      </c>
      <c r="G59" s="78">
        <v>1394020</v>
      </c>
      <c r="H59" s="79">
        <v>1402011</v>
      </c>
    </row>
    <row r="60" spans="1:15" ht="13.5" customHeight="1" x14ac:dyDescent="0.2">
      <c r="E60" s="9" t="s">
        <v>66</v>
      </c>
      <c r="F60" s="50">
        <f>F58-F54</f>
        <v>0</v>
      </c>
      <c r="G60" s="50">
        <f t="shared" ref="G60:H60" si="9">G58-G54</f>
        <v>0</v>
      </c>
      <c r="H60" s="50">
        <f t="shared" si="9"/>
        <v>0</v>
      </c>
    </row>
    <row r="61" spans="1:15" ht="13.5" customHeight="1" x14ac:dyDescent="0.2">
      <c r="E61" s="9" t="s">
        <v>67</v>
      </c>
      <c r="F61" s="50">
        <f>F59-F55</f>
        <v>0</v>
      </c>
      <c r="G61" s="50">
        <f t="shared" ref="G61" si="10">G59-G55</f>
        <v>0</v>
      </c>
      <c r="H61" s="50">
        <f>H59-H55</f>
        <v>0</v>
      </c>
    </row>
  </sheetData>
  <mergeCells count="7">
    <mergeCell ref="A42:A53"/>
    <mergeCell ref="C1:H1"/>
    <mergeCell ref="B3:H3"/>
    <mergeCell ref="A4:A14"/>
    <mergeCell ref="A15:A27"/>
    <mergeCell ref="B28:H28"/>
    <mergeCell ref="A29:A41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headerFooter>
    <oddHeader>&amp;LSzennyvízközmű Társulás&amp;R22.4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O65"/>
  <sheetViews>
    <sheetView topLeftCell="A25" zoomScale="114" zoomScaleNormal="114" workbookViewId="0"/>
  </sheetViews>
  <sheetFormatPr defaultRowHeight="13.5" customHeight="1" x14ac:dyDescent="0.2"/>
  <cols>
    <col min="1" max="1" width="4.140625" style="1" customWidth="1"/>
    <col min="2" max="2" width="2.7109375" style="9" bestFit="1" customWidth="1"/>
    <col min="3" max="4" width="14.42578125" style="9" customWidth="1"/>
    <col min="5" max="5" width="11.85546875" style="9" customWidth="1"/>
    <col min="6" max="7" width="8.85546875" style="50" customWidth="1"/>
    <col min="8" max="8" width="11.7109375" style="44" customWidth="1"/>
    <col min="9" max="9" width="5.85546875" style="29" bestFit="1" customWidth="1"/>
    <col min="10" max="10" width="4.5703125" style="51" customWidth="1"/>
    <col min="11" max="11" width="11.85546875" style="1" customWidth="1"/>
    <col min="12" max="13" width="9.140625" style="1"/>
    <col min="14" max="14" width="16.85546875" style="1" customWidth="1"/>
    <col min="15" max="15" width="12" style="2" customWidth="1"/>
    <col min="16" max="16" width="11.42578125" style="1" bestFit="1" customWidth="1"/>
    <col min="17" max="17" width="11.42578125" style="1" customWidth="1"/>
    <col min="18" max="16384" width="9.140625" style="1"/>
  </cols>
  <sheetData>
    <row r="1" spans="1:15" s="6" customFormat="1" ht="13.5" customHeight="1" x14ac:dyDescent="0.2">
      <c r="B1" s="9"/>
      <c r="C1" s="101" t="s">
        <v>58</v>
      </c>
      <c r="D1" s="101"/>
      <c r="E1" s="101"/>
      <c r="F1" s="101"/>
      <c r="G1" s="101"/>
      <c r="H1" s="101"/>
      <c r="I1" s="29"/>
      <c r="J1" s="51"/>
      <c r="O1" s="7"/>
    </row>
    <row r="2" spans="1:15" ht="13.5" customHeight="1" x14ac:dyDescent="0.2">
      <c r="F2" s="45" t="s">
        <v>68</v>
      </c>
      <c r="G2" s="45" t="s">
        <v>59</v>
      </c>
      <c r="H2" s="30" t="s">
        <v>60</v>
      </c>
    </row>
    <row r="3" spans="1:15" ht="13.5" customHeight="1" x14ac:dyDescent="0.2">
      <c r="B3" s="102" t="s">
        <v>12</v>
      </c>
      <c r="C3" s="103"/>
      <c r="D3" s="103"/>
      <c r="E3" s="103"/>
      <c r="F3" s="104"/>
      <c r="G3" s="104"/>
      <c r="H3" s="104"/>
      <c r="I3" s="31"/>
      <c r="J3" s="52"/>
    </row>
    <row r="4" spans="1:15" s="3" customFormat="1" ht="13.5" customHeight="1" x14ac:dyDescent="0.2">
      <c r="A4" s="100" t="s">
        <v>48</v>
      </c>
      <c r="B4" s="10">
        <v>1</v>
      </c>
      <c r="C4" s="11" t="s">
        <v>0</v>
      </c>
      <c r="D4" s="11"/>
      <c r="E4" s="11"/>
      <c r="F4" s="46">
        <v>660636</v>
      </c>
      <c r="G4" s="59">
        <v>794459</v>
      </c>
      <c r="H4" s="63">
        <v>801365</v>
      </c>
      <c r="I4" s="33">
        <f t="shared" ref="I4:I13" si="0">SUM(H4/$H$54)</f>
        <v>0.38651181724436967</v>
      </c>
      <c r="J4" s="53"/>
      <c r="O4" s="4"/>
    </row>
    <row r="5" spans="1:15" s="3" customFormat="1" ht="13.5" customHeight="1" x14ac:dyDescent="0.2">
      <c r="A5" s="100"/>
      <c r="B5" s="10">
        <v>2</v>
      </c>
      <c r="C5" s="11" t="s">
        <v>22</v>
      </c>
      <c r="D5" s="11"/>
      <c r="E5" s="11"/>
      <c r="F5" s="46"/>
      <c r="G5" s="59"/>
      <c r="H5" s="63"/>
      <c r="I5" s="34">
        <f t="shared" si="0"/>
        <v>0</v>
      </c>
      <c r="J5" s="54"/>
      <c r="O5" s="4"/>
    </row>
    <row r="6" spans="1:15" s="3" customFormat="1" ht="13.5" customHeight="1" x14ac:dyDescent="0.2">
      <c r="A6" s="100"/>
      <c r="B6" s="10">
        <v>3</v>
      </c>
      <c r="C6" s="11" t="s">
        <v>1</v>
      </c>
      <c r="D6" s="11"/>
      <c r="E6" s="11"/>
      <c r="F6" s="46"/>
      <c r="G6" s="59"/>
      <c r="H6" s="63"/>
      <c r="I6" s="34">
        <f t="shared" si="0"/>
        <v>0</v>
      </c>
      <c r="J6" s="54"/>
      <c r="O6" s="4"/>
    </row>
    <row r="7" spans="1:15" s="3" customFormat="1" ht="13.5" customHeight="1" x14ac:dyDescent="0.2">
      <c r="A7" s="100"/>
      <c r="B7" s="10">
        <v>4</v>
      </c>
      <c r="C7" s="11" t="s">
        <v>26</v>
      </c>
      <c r="D7" s="11"/>
      <c r="E7" s="11"/>
      <c r="F7" s="46"/>
      <c r="G7" s="59"/>
      <c r="H7" s="63"/>
      <c r="I7" s="34">
        <f t="shared" si="0"/>
        <v>0</v>
      </c>
      <c r="J7" s="54"/>
      <c r="O7" s="4"/>
    </row>
    <row r="8" spans="1:15" s="3" customFormat="1" ht="13.5" customHeight="1" x14ac:dyDescent="0.2">
      <c r="A8" s="100"/>
      <c r="B8" s="10">
        <v>5</v>
      </c>
      <c r="C8" s="11" t="s">
        <v>27</v>
      </c>
      <c r="D8" s="11"/>
      <c r="E8" s="11"/>
      <c r="F8" s="59">
        <v>1292484</v>
      </c>
      <c r="G8" s="59">
        <v>1270567</v>
      </c>
      <c r="H8" s="63">
        <v>1270567</v>
      </c>
      <c r="I8" s="34">
        <f t="shared" si="0"/>
        <v>0.61281583311066379</v>
      </c>
      <c r="J8" s="54"/>
      <c r="O8" s="4"/>
    </row>
    <row r="9" spans="1:15" s="3" customFormat="1" ht="13.5" customHeight="1" x14ac:dyDescent="0.2">
      <c r="A9" s="100"/>
      <c r="B9" s="10">
        <v>6</v>
      </c>
      <c r="C9" s="11" t="s">
        <v>28</v>
      </c>
      <c r="D9" s="11"/>
      <c r="E9" s="11"/>
      <c r="F9" s="46"/>
      <c r="G9" s="59"/>
      <c r="H9" s="63"/>
      <c r="I9" s="34">
        <f t="shared" si="0"/>
        <v>0</v>
      </c>
      <c r="J9" s="54"/>
      <c r="O9" s="4"/>
    </row>
    <row r="10" spans="1:15" s="3" customFormat="1" ht="13.5" customHeight="1" x14ac:dyDescent="0.2">
      <c r="A10" s="100"/>
      <c r="B10" s="10">
        <v>7</v>
      </c>
      <c r="C10" s="11" t="s">
        <v>29</v>
      </c>
      <c r="D10" s="11"/>
      <c r="E10" s="11"/>
      <c r="F10" s="59"/>
      <c r="G10" s="59"/>
      <c r="H10" s="63"/>
      <c r="I10" s="34">
        <f t="shared" si="0"/>
        <v>0</v>
      </c>
      <c r="J10" s="54"/>
      <c r="O10" s="4"/>
    </row>
    <row r="11" spans="1:15" s="3" customFormat="1" ht="13.5" customHeight="1" x14ac:dyDescent="0.2">
      <c r="A11" s="100"/>
      <c r="B11" s="10">
        <v>8</v>
      </c>
      <c r="C11" s="11" t="s">
        <v>24</v>
      </c>
      <c r="D11" s="11"/>
      <c r="E11" s="11"/>
      <c r="F11" s="46"/>
      <c r="G11" s="59"/>
      <c r="H11" s="63"/>
      <c r="I11" s="34">
        <f t="shared" si="0"/>
        <v>0</v>
      </c>
      <c r="J11" s="54"/>
      <c r="K11" s="8"/>
      <c r="O11" s="4"/>
    </row>
    <row r="12" spans="1:15" s="3" customFormat="1" ht="13.5" customHeight="1" x14ac:dyDescent="0.2">
      <c r="A12" s="100"/>
      <c r="B12" s="10">
        <v>9</v>
      </c>
      <c r="C12" s="11" t="s">
        <v>7</v>
      </c>
      <c r="D12" s="11"/>
      <c r="E12" s="11"/>
      <c r="F12" s="46"/>
      <c r="G12" s="59"/>
      <c r="H12" s="63"/>
      <c r="I12" s="34">
        <f t="shared" si="0"/>
        <v>0</v>
      </c>
      <c r="J12" s="54"/>
      <c r="O12" s="4"/>
    </row>
    <row r="13" spans="1:15" s="3" customFormat="1" ht="13.5" customHeight="1" x14ac:dyDescent="0.2">
      <c r="A13" s="100"/>
      <c r="B13" s="12">
        <v>10</v>
      </c>
      <c r="C13" s="13" t="s">
        <v>69</v>
      </c>
      <c r="D13" s="13"/>
      <c r="E13" s="13"/>
      <c r="F13" s="47"/>
      <c r="G13" s="65"/>
      <c r="H13" s="63">
        <v>25</v>
      </c>
      <c r="I13" s="35">
        <f t="shared" si="0"/>
        <v>1.2057920462098098E-5</v>
      </c>
      <c r="J13" s="55"/>
      <c r="O13" s="4"/>
    </row>
    <row r="14" spans="1:15" s="3" customFormat="1" ht="13.5" customHeight="1" thickBot="1" x14ac:dyDescent="0.25">
      <c r="A14" s="100"/>
      <c r="B14" s="14">
        <v>11</v>
      </c>
      <c r="C14" s="15" t="s">
        <v>41</v>
      </c>
      <c r="D14" s="15"/>
      <c r="E14" s="15"/>
      <c r="F14" s="48">
        <f>SUM(F4:F13)</f>
        <v>1953120</v>
      </c>
      <c r="G14" s="66">
        <f t="shared" ref="G14:H14" si="1">SUM(G4:G13)</f>
        <v>2065026</v>
      </c>
      <c r="H14" s="67">
        <f t="shared" si="1"/>
        <v>2071957</v>
      </c>
      <c r="I14" s="37">
        <f>SUM(I4:I13)</f>
        <v>0.99933970827549556</v>
      </c>
      <c r="J14" s="97">
        <f>SUM(H14/H54)</f>
        <v>0.99933970827549545</v>
      </c>
      <c r="O14" s="4"/>
    </row>
    <row r="15" spans="1:15" s="3" customFormat="1" ht="13.5" customHeight="1" x14ac:dyDescent="0.2">
      <c r="A15" s="100" t="s">
        <v>49</v>
      </c>
      <c r="B15" s="16">
        <v>12</v>
      </c>
      <c r="C15" s="11" t="s">
        <v>3</v>
      </c>
      <c r="D15" s="11"/>
      <c r="E15" s="11"/>
      <c r="F15" s="46">
        <v>900211</v>
      </c>
      <c r="G15" s="59">
        <v>952468</v>
      </c>
      <c r="H15" s="63">
        <v>952468</v>
      </c>
      <c r="I15" s="38">
        <f t="shared" ref="I15:I26" si="2">SUM(H15/$H$55)</f>
        <v>0.45985333444699633</v>
      </c>
      <c r="J15" s="57"/>
      <c r="O15" s="4"/>
    </row>
    <row r="16" spans="1:15" s="3" customFormat="1" ht="13.5" customHeight="1" x14ac:dyDescent="0.2">
      <c r="A16" s="100"/>
      <c r="B16" s="10">
        <v>13</v>
      </c>
      <c r="C16" s="11" t="s">
        <v>4</v>
      </c>
      <c r="D16" s="11"/>
      <c r="E16" s="11"/>
      <c r="F16" s="46">
        <v>229683</v>
      </c>
      <c r="G16" s="59">
        <v>233685</v>
      </c>
      <c r="H16" s="63">
        <v>233685</v>
      </c>
      <c r="I16" s="34">
        <f t="shared" si="2"/>
        <v>0.11282355571026674</v>
      </c>
      <c r="J16" s="54"/>
      <c r="O16" s="4"/>
    </row>
    <row r="17" spans="1:15" s="3" customFormat="1" ht="13.5" customHeight="1" x14ac:dyDescent="0.2">
      <c r="A17" s="100"/>
      <c r="B17" s="16">
        <v>14</v>
      </c>
      <c r="C17" s="11" t="s">
        <v>23</v>
      </c>
      <c r="D17" s="11"/>
      <c r="E17" s="11"/>
      <c r="F17" s="46">
        <v>819022</v>
      </c>
      <c r="G17" s="59">
        <v>861575</v>
      </c>
      <c r="H17" s="63">
        <v>861572</v>
      </c>
      <c r="I17" s="34">
        <f t="shared" si="2"/>
        <v>0.41596857539168508</v>
      </c>
      <c r="J17" s="54"/>
      <c r="O17" s="4"/>
    </row>
    <row r="18" spans="1:15" s="3" customFormat="1" ht="13.5" customHeight="1" x14ac:dyDescent="0.2">
      <c r="A18" s="100"/>
      <c r="B18" s="10">
        <v>15</v>
      </c>
      <c r="C18" s="11" t="s">
        <v>30</v>
      </c>
      <c r="D18" s="11"/>
      <c r="E18" s="11"/>
      <c r="F18" s="46"/>
      <c r="G18" s="59"/>
      <c r="H18" s="63"/>
      <c r="I18" s="34">
        <f t="shared" si="2"/>
        <v>0</v>
      </c>
      <c r="J18" s="54"/>
      <c r="O18" s="4"/>
    </row>
    <row r="19" spans="1:15" s="3" customFormat="1" ht="13.5" customHeight="1" x14ac:dyDescent="0.2">
      <c r="A19" s="100"/>
      <c r="B19" s="16">
        <v>16</v>
      </c>
      <c r="C19" s="11" t="s">
        <v>31</v>
      </c>
      <c r="D19" s="11"/>
      <c r="E19" s="11"/>
      <c r="F19" s="46">
        <v>0</v>
      </c>
      <c r="G19" s="59">
        <v>334</v>
      </c>
      <c r="H19" s="63">
        <v>334</v>
      </c>
      <c r="I19" s="34">
        <f t="shared" si="2"/>
        <v>1.6125582560810102E-4</v>
      </c>
      <c r="J19" s="54"/>
      <c r="L19" s="8"/>
      <c r="O19" s="4"/>
    </row>
    <row r="20" spans="1:15" s="3" customFormat="1" ht="13.5" customHeight="1" x14ac:dyDescent="0.2">
      <c r="A20" s="100"/>
      <c r="B20" s="10">
        <v>17</v>
      </c>
      <c r="C20" s="11" t="s">
        <v>32</v>
      </c>
      <c r="D20" s="11"/>
      <c r="E20" s="11"/>
      <c r="F20" s="46"/>
      <c r="G20" s="46"/>
      <c r="H20" s="32"/>
      <c r="I20" s="34">
        <f t="shared" si="2"/>
        <v>0</v>
      </c>
      <c r="J20" s="54"/>
      <c r="O20" s="4"/>
    </row>
    <row r="21" spans="1:15" s="3" customFormat="1" ht="13.5" customHeight="1" x14ac:dyDescent="0.2">
      <c r="A21" s="100"/>
      <c r="B21" s="16">
        <v>18</v>
      </c>
      <c r="C21" s="11" t="s">
        <v>5</v>
      </c>
      <c r="D21" s="11"/>
      <c r="E21" s="11"/>
      <c r="F21" s="46"/>
      <c r="G21" s="46"/>
      <c r="H21" s="32"/>
      <c r="I21" s="34">
        <f t="shared" si="2"/>
        <v>0</v>
      </c>
      <c r="J21" s="54"/>
      <c r="O21" s="4"/>
    </row>
    <row r="22" spans="1:15" s="3" customFormat="1" ht="13.5" customHeight="1" x14ac:dyDescent="0.2">
      <c r="A22" s="100"/>
      <c r="B22" s="10">
        <v>19</v>
      </c>
      <c r="C22" s="11" t="s">
        <v>6</v>
      </c>
      <c r="D22" s="11"/>
      <c r="E22" s="11"/>
      <c r="F22" s="46"/>
      <c r="G22" s="46"/>
      <c r="H22" s="32"/>
      <c r="I22" s="34">
        <f t="shared" si="2"/>
        <v>0</v>
      </c>
      <c r="J22" s="54"/>
      <c r="O22" s="4"/>
    </row>
    <row r="23" spans="1:15" s="3" customFormat="1" ht="13.5" customHeight="1" x14ac:dyDescent="0.2">
      <c r="A23" s="100"/>
      <c r="B23" s="16">
        <v>20</v>
      </c>
      <c r="C23" s="11" t="s">
        <v>8</v>
      </c>
      <c r="D23" s="11"/>
      <c r="E23" s="11"/>
      <c r="F23" s="46"/>
      <c r="G23" s="46"/>
      <c r="H23" s="32"/>
      <c r="I23" s="34">
        <f t="shared" si="2"/>
        <v>0</v>
      </c>
      <c r="J23" s="54"/>
      <c r="O23" s="4"/>
    </row>
    <row r="24" spans="1:15" s="3" customFormat="1" ht="13.5" customHeight="1" x14ac:dyDescent="0.2">
      <c r="A24" s="100"/>
      <c r="B24" s="10">
        <v>21</v>
      </c>
      <c r="C24" s="11" t="s">
        <v>9</v>
      </c>
      <c r="D24" s="11"/>
      <c r="E24" s="11"/>
      <c r="F24" s="46"/>
      <c r="G24" s="46"/>
      <c r="H24" s="32"/>
      <c r="I24" s="34">
        <f t="shared" si="2"/>
        <v>0</v>
      </c>
      <c r="J24" s="54"/>
      <c r="O24" s="4"/>
    </row>
    <row r="25" spans="1:15" s="3" customFormat="1" ht="13.5" customHeight="1" x14ac:dyDescent="0.2">
      <c r="A25" s="100"/>
      <c r="B25" s="16">
        <v>22</v>
      </c>
      <c r="C25" s="11" t="s">
        <v>10</v>
      </c>
      <c r="D25" s="11"/>
      <c r="E25" s="11"/>
      <c r="F25" s="46"/>
      <c r="G25" s="46"/>
      <c r="H25" s="32"/>
      <c r="I25" s="34">
        <f t="shared" si="2"/>
        <v>0</v>
      </c>
      <c r="J25" s="54"/>
      <c r="O25" s="4"/>
    </row>
    <row r="26" spans="1:15" s="3" customFormat="1" ht="13.5" customHeight="1" x14ac:dyDescent="0.2">
      <c r="A26" s="106"/>
      <c r="B26" s="12">
        <v>23</v>
      </c>
      <c r="C26" s="13" t="s">
        <v>70</v>
      </c>
      <c r="D26" s="13"/>
      <c r="E26" s="13"/>
      <c r="F26" s="47"/>
      <c r="G26" s="47"/>
      <c r="H26" s="92">
        <v>4784</v>
      </c>
      <c r="I26" s="35">
        <f t="shared" si="2"/>
        <v>2.3097241608058543E-3</v>
      </c>
      <c r="J26" s="55"/>
      <c r="K26" s="64"/>
      <c r="O26" s="4"/>
    </row>
    <row r="27" spans="1:15" s="88" customFormat="1" ht="13.5" customHeight="1" thickBot="1" x14ac:dyDescent="0.25">
      <c r="A27" s="107"/>
      <c r="B27" s="14">
        <v>24</v>
      </c>
      <c r="C27" s="15" t="s">
        <v>53</v>
      </c>
      <c r="D27" s="15"/>
      <c r="E27" s="15"/>
      <c r="F27" s="48">
        <f>SUM(F15:F26)</f>
        <v>1948916</v>
      </c>
      <c r="G27" s="48">
        <f t="shared" ref="G27:H27" si="3">SUM(G15:G26)</f>
        <v>2048062</v>
      </c>
      <c r="H27" s="36">
        <f t="shared" si="3"/>
        <v>2052843</v>
      </c>
      <c r="I27" s="90">
        <f>SUM(I15:I26)</f>
        <v>0.99111644553536216</v>
      </c>
      <c r="J27" s="93">
        <f>SUM(H27/H55)</f>
        <v>0.99111644553536205</v>
      </c>
      <c r="O27" s="89"/>
    </row>
    <row r="28" spans="1:15" s="3" customFormat="1" ht="13.5" customHeight="1" x14ac:dyDescent="0.2">
      <c r="B28" s="105" t="s">
        <v>13</v>
      </c>
      <c r="C28" s="108"/>
      <c r="D28" s="108"/>
      <c r="E28" s="108"/>
      <c r="F28" s="108"/>
      <c r="G28" s="108"/>
      <c r="H28" s="108"/>
      <c r="I28" s="38"/>
      <c r="J28" s="57"/>
      <c r="O28" s="4"/>
    </row>
    <row r="29" spans="1:15" s="3" customFormat="1" ht="13.5" customHeight="1" x14ac:dyDescent="0.2">
      <c r="A29" s="100" t="s">
        <v>48</v>
      </c>
      <c r="B29" s="10">
        <v>25</v>
      </c>
      <c r="C29" s="11" t="s">
        <v>14</v>
      </c>
      <c r="D29" s="11"/>
      <c r="E29" s="11"/>
      <c r="F29" s="59"/>
      <c r="G29" s="59"/>
      <c r="H29" s="63"/>
      <c r="I29" s="34">
        <f t="shared" ref="I29:I40" si="4">SUM(H29/$H$54)</f>
        <v>0</v>
      </c>
      <c r="J29" s="54"/>
      <c r="K29" s="82"/>
      <c r="L29" s="82"/>
      <c r="M29" s="82"/>
      <c r="O29" s="4"/>
    </row>
    <row r="30" spans="1:15" s="3" customFormat="1" ht="13.5" customHeight="1" x14ac:dyDescent="0.2">
      <c r="A30" s="100"/>
      <c r="B30" s="10">
        <v>26</v>
      </c>
      <c r="C30" s="11" t="s">
        <v>54</v>
      </c>
      <c r="D30" s="11"/>
      <c r="E30" s="11"/>
      <c r="F30" s="59"/>
      <c r="G30" s="59"/>
      <c r="H30" s="63"/>
      <c r="I30" s="34">
        <f t="shared" si="4"/>
        <v>0</v>
      </c>
      <c r="J30" s="54"/>
      <c r="O30" s="4"/>
    </row>
    <row r="31" spans="1:15" s="3" customFormat="1" ht="13.5" customHeight="1" x14ac:dyDescent="0.2">
      <c r="A31" s="100"/>
      <c r="B31" s="10">
        <v>27</v>
      </c>
      <c r="C31" s="11" t="s">
        <v>33</v>
      </c>
      <c r="D31" s="11"/>
      <c r="E31" s="11"/>
      <c r="F31" s="46"/>
      <c r="G31" s="59"/>
      <c r="H31" s="63"/>
      <c r="I31" s="34">
        <f t="shared" si="4"/>
        <v>0</v>
      </c>
      <c r="J31" s="54"/>
      <c r="O31" s="4"/>
    </row>
    <row r="32" spans="1:15" s="3" customFormat="1" ht="13.5" customHeight="1" x14ac:dyDescent="0.2">
      <c r="A32" s="100"/>
      <c r="B32" s="10">
        <v>28</v>
      </c>
      <c r="C32" s="11" t="s">
        <v>34</v>
      </c>
      <c r="D32" s="11"/>
      <c r="E32" s="11"/>
      <c r="F32" s="46"/>
      <c r="G32" s="59"/>
      <c r="H32" s="63"/>
      <c r="I32" s="34">
        <f t="shared" si="4"/>
        <v>0</v>
      </c>
      <c r="J32" s="54"/>
      <c r="O32" s="4"/>
    </row>
    <row r="33" spans="1:15" s="3" customFormat="1" ht="13.5" customHeight="1" x14ac:dyDescent="0.2">
      <c r="A33" s="100"/>
      <c r="B33" s="10">
        <v>29</v>
      </c>
      <c r="C33" s="11" t="s">
        <v>35</v>
      </c>
      <c r="D33" s="11"/>
      <c r="E33" s="11"/>
      <c r="F33" s="46"/>
      <c r="G33" s="59"/>
      <c r="H33" s="63"/>
      <c r="I33" s="34">
        <f t="shared" si="4"/>
        <v>0</v>
      </c>
      <c r="J33" s="54"/>
      <c r="O33" s="4"/>
    </row>
    <row r="34" spans="1:15" s="3" customFormat="1" ht="13.5" customHeight="1" x14ac:dyDescent="0.2">
      <c r="A34" s="100"/>
      <c r="B34" s="10">
        <v>30</v>
      </c>
      <c r="C34" s="11" t="s">
        <v>36</v>
      </c>
      <c r="D34" s="11"/>
      <c r="E34" s="11"/>
      <c r="F34" s="46"/>
      <c r="G34" s="59"/>
      <c r="H34" s="63"/>
      <c r="I34" s="34">
        <f t="shared" si="4"/>
        <v>0</v>
      </c>
      <c r="J34" s="54"/>
      <c r="O34" s="4"/>
    </row>
    <row r="35" spans="1:15" s="3" customFormat="1" ht="13.5" customHeight="1" x14ac:dyDescent="0.2">
      <c r="A35" s="100"/>
      <c r="B35" s="12">
        <v>31</v>
      </c>
      <c r="C35" s="13" t="s">
        <v>50</v>
      </c>
      <c r="D35" s="13"/>
      <c r="E35" s="13"/>
      <c r="F35" s="65">
        <v>700</v>
      </c>
      <c r="G35" s="65">
        <v>1436</v>
      </c>
      <c r="H35" s="63">
        <v>1369</v>
      </c>
      <c r="I35" s="34">
        <f t="shared" si="4"/>
        <v>6.602917245044918E-4</v>
      </c>
      <c r="J35" s="54"/>
      <c r="K35" s="61"/>
      <c r="O35" s="4"/>
    </row>
    <row r="36" spans="1:15" s="3" customFormat="1" ht="13.5" customHeight="1" x14ac:dyDescent="0.2">
      <c r="A36" s="100"/>
      <c r="B36" s="10">
        <v>32</v>
      </c>
      <c r="C36" s="11" t="s">
        <v>37</v>
      </c>
      <c r="D36" s="11"/>
      <c r="E36" s="11"/>
      <c r="F36" s="59"/>
      <c r="G36" s="59"/>
      <c r="H36" s="63"/>
      <c r="I36" s="34">
        <f t="shared" si="4"/>
        <v>0</v>
      </c>
      <c r="J36" s="54"/>
      <c r="K36" s="82"/>
      <c r="L36" s="82"/>
      <c r="M36" s="82"/>
      <c r="O36" s="4"/>
    </row>
    <row r="37" spans="1:15" s="3" customFormat="1" ht="13.5" customHeight="1" x14ac:dyDescent="0.2">
      <c r="A37" s="100"/>
      <c r="B37" s="10">
        <v>33</v>
      </c>
      <c r="C37" s="11" t="s">
        <v>38</v>
      </c>
      <c r="D37" s="11"/>
      <c r="E37" s="11"/>
      <c r="F37" s="46"/>
      <c r="G37" s="59"/>
      <c r="H37" s="63"/>
      <c r="I37" s="34">
        <f t="shared" si="4"/>
        <v>0</v>
      </c>
      <c r="J37" s="54"/>
      <c r="O37" s="4"/>
    </row>
    <row r="38" spans="1:15" s="3" customFormat="1" ht="13.5" customHeight="1" x14ac:dyDescent="0.2">
      <c r="A38" s="100"/>
      <c r="B38" s="10">
        <v>34</v>
      </c>
      <c r="C38" s="11" t="s">
        <v>57</v>
      </c>
      <c r="D38" s="11"/>
      <c r="E38" s="11"/>
      <c r="F38" s="46"/>
      <c r="G38" s="59"/>
      <c r="H38" s="63"/>
      <c r="I38" s="34">
        <f t="shared" si="4"/>
        <v>0</v>
      </c>
      <c r="J38" s="54"/>
      <c r="O38" s="4"/>
    </row>
    <row r="39" spans="1:15" s="3" customFormat="1" ht="13.5" customHeight="1" x14ac:dyDescent="0.2">
      <c r="A39" s="100"/>
      <c r="B39" s="10">
        <v>35</v>
      </c>
      <c r="C39" s="11" t="s">
        <v>15</v>
      </c>
      <c r="D39" s="11"/>
      <c r="E39" s="11"/>
      <c r="F39" s="46"/>
      <c r="G39" s="59"/>
      <c r="H39" s="63"/>
      <c r="I39" s="34">
        <f t="shared" si="4"/>
        <v>0</v>
      </c>
      <c r="J39" s="54"/>
      <c r="O39" s="4"/>
    </row>
    <row r="40" spans="1:15" s="3" customFormat="1" ht="13.5" customHeight="1" x14ac:dyDescent="0.2">
      <c r="A40" s="100"/>
      <c r="B40" s="17">
        <v>36</v>
      </c>
      <c r="C40" s="18" t="s">
        <v>39</v>
      </c>
      <c r="D40" s="18"/>
      <c r="E40" s="18"/>
      <c r="F40" s="49"/>
      <c r="G40" s="65"/>
      <c r="H40" s="68"/>
      <c r="I40" s="35">
        <f t="shared" si="4"/>
        <v>0</v>
      </c>
      <c r="J40" s="55"/>
      <c r="O40" s="4"/>
    </row>
    <row r="41" spans="1:15" s="3" customFormat="1" ht="13.5" customHeight="1" thickBot="1" x14ac:dyDescent="0.25">
      <c r="A41" s="100"/>
      <c r="B41" s="19">
        <v>37</v>
      </c>
      <c r="C41" s="15" t="s">
        <v>40</v>
      </c>
      <c r="D41" s="15"/>
      <c r="E41" s="15"/>
      <c r="F41" s="48">
        <f>SUM(F29:F40)</f>
        <v>700</v>
      </c>
      <c r="G41" s="66">
        <f t="shared" ref="G41:H41" si="5">SUM(G29:G40)</f>
        <v>1436</v>
      </c>
      <c r="H41" s="69">
        <f t="shared" si="5"/>
        <v>1369</v>
      </c>
      <c r="I41" s="37">
        <f>SUM(I29:I40)</f>
        <v>6.602917245044918E-4</v>
      </c>
      <c r="J41" s="56">
        <f>SUM(H41/H54)</f>
        <v>6.602917245044918E-4</v>
      </c>
      <c r="K41" s="8"/>
      <c r="O41" s="4"/>
    </row>
    <row r="42" spans="1:15" s="3" customFormat="1" ht="13.5" customHeight="1" x14ac:dyDescent="0.2">
      <c r="A42" s="100" t="s">
        <v>49</v>
      </c>
      <c r="B42" s="10">
        <v>38</v>
      </c>
      <c r="C42" s="11" t="s">
        <v>42</v>
      </c>
      <c r="D42" s="11"/>
      <c r="E42" s="11"/>
      <c r="F42" s="46"/>
      <c r="G42" s="59">
        <v>11252</v>
      </c>
      <c r="H42" s="60">
        <v>11252</v>
      </c>
      <c r="I42" s="38">
        <f t="shared" ref="I42:I52" si="6">SUM(H42/$H$55)</f>
        <v>5.4324866758753074E-3</v>
      </c>
      <c r="J42" s="57"/>
      <c r="K42" s="8"/>
      <c r="L42" s="8"/>
      <c r="O42" s="4"/>
    </row>
    <row r="43" spans="1:15" s="3" customFormat="1" ht="13.5" customHeight="1" x14ac:dyDescent="0.2">
      <c r="A43" s="100"/>
      <c r="B43" s="10">
        <v>39</v>
      </c>
      <c r="C43" s="11" t="s">
        <v>16</v>
      </c>
      <c r="D43" s="11"/>
      <c r="E43" s="11"/>
      <c r="F43" s="46">
        <v>4904</v>
      </c>
      <c r="G43" s="59">
        <v>7148</v>
      </c>
      <c r="H43" s="32">
        <v>7148</v>
      </c>
      <c r="I43" s="34">
        <f t="shared" si="6"/>
        <v>3.4510677887625934E-3</v>
      </c>
      <c r="J43" s="54"/>
      <c r="K43" s="8"/>
      <c r="O43" s="4"/>
    </row>
    <row r="44" spans="1:15" s="3" customFormat="1" ht="13.5" customHeight="1" x14ac:dyDescent="0.2">
      <c r="A44" s="100"/>
      <c r="B44" s="10">
        <v>40</v>
      </c>
      <c r="C44" s="11" t="s">
        <v>17</v>
      </c>
      <c r="D44" s="11"/>
      <c r="E44" s="11"/>
      <c r="F44" s="46"/>
      <c r="G44" s="59"/>
      <c r="H44" s="32"/>
      <c r="I44" s="34">
        <f t="shared" si="6"/>
        <v>0</v>
      </c>
      <c r="J44" s="54"/>
      <c r="O44" s="4"/>
    </row>
    <row r="45" spans="1:15" s="3" customFormat="1" ht="13.5" customHeight="1" x14ac:dyDescent="0.2">
      <c r="A45" s="100"/>
      <c r="B45" s="10">
        <v>41</v>
      </c>
      <c r="C45" s="11" t="s">
        <v>43</v>
      </c>
      <c r="D45" s="11"/>
      <c r="E45" s="11"/>
      <c r="F45" s="46"/>
      <c r="G45" s="46"/>
      <c r="H45" s="32"/>
      <c r="I45" s="34">
        <f t="shared" si="6"/>
        <v>0</v>
      </c>
      <c r="J45" s="54"/>
      <c r="O45" s="4"/>
    </row>
    <row r="46" spans="1:15" s="3" customFormat="1" ht="13.5" customHeight="1" x14ac:dyDescent="0.2">
      <c r="A46" s="100"/>
      <c r="B46" s="10">
        <v>42</v>
      </c>
      <c r="C46" s="11" t="s">
        <v>44</v>
      </c>
      <c r="D46" s="11"/>
      <c r="E46" s="11"/>
      <c r="F46" s="46"/>
      <c r="G46" s="46"/>
      <c r="H46" s="32"/>
      <c r="I46" s="34">
        <f t="shared" si="6"/>
        <v>0</v>
      </c>
      <c r="J46" s="54"/>
      <c r="O46" s="4"/>
    </row>
    <row r="47" spans="1:15" s="3" customFormat="1" ht="13.5" customHeight="1" x14ac:dyDescent="0.2">
      <c r="A47" s="100"/>
      <c r="B47" s="10">
        <v>43</v>
      </c>
      <c r="C47" s="11" t="s">
        <v>45</v>
      </c>
      <c r="D47" s="11"/>
      <c r="E47" s="11"/>
      <c r="F47" s="46"/>
      <c r="G47" s="46"/>
      <c r="H47" s="32"/>
      <c r="I47" s="34">
        <f t="shared" si="6"/>
        <v>0</v>
      </c>
      <c r="J47" s="54"/>
      <c r="O47" s="4"/>
    </row>
    <row r="48" spans="1:15" s="3" customFormat="1" ht="13.5" customHeight="1" x14ac:dyDescent="0.2">
      <c r="A48" s="100"/>
      <c r="B48" s="10">
        <v>44</v>
      </c>
      <c r="C48" s="11" t="s">
        <v>18</v>
      </c>
      <c r="D48" s="11"/>
      <c r="E48" s="11"/>
      <c r="F48" s="46"/>
      <c r="G48" s="46"/>
      <c r="H48" s="32"/>
      <c r="I48" s="34">
        <f t="shared" si="6"/>
        <v>0</v>
      </c>
      <c r="J48" s="54"/>
      <c r="O48" s="4"/>
    </row>
    <row r="49" spans="1:15" s="3" customFormat="1" ht="13.5" customHeight="1" x14ac:dyDescent="0.2">
      <c r="A49" s="100"/>
      <c r="B49" s="10">
        <v>45</v>
      </c>
      <c r="C49" s="11" t="s">
        <v>19</v>
      </c>
      <c r="D49" s="11"/>
      <c r="E49" s="11"/>
      <c r="F49" s="59"/>
      <c r="G49" s="59"/>
      <c r="H49" s="63"/>
      <c r="I49" s="34">
        <f t="shared" si="6"/>
        <v>0</v>
      </c>
      <c r="J49" s="54"/>
      <c r="O49" s="4"/>
    </row>
    <row r="50" spans="1:15" s="3" customFormat="1" ht="13.5" customHeight="1" x14ac:dyDescent="0.2">
      <c r="A50" s="100"/>
      <c r="B50" s="10">
        <v>46</v>
      </c>
      <c r="C50" s="11" t="s">
        <v>61</v>
      </c>
      <c r="D50" s="11"/>
      <c r="E50" s="11"/>
      <c r="F50" s="59"/>
      <c r="G50" s="59"/>
      <c r="H50" s="63"/>
      <c r="I50" s="34">
        <f t="shared" si="6"/>
        <v>0</v>
      </c>
      <c r="J50" s="54"/>
      <c r="O50" s="4"/>
    </row>
    <row r="51" spans="1:15" s="3" customFormat="1" ht="13.5" customHeight="1" x14ac:dyDescent="0.2">
      <c r="A51" s="100"/>
      <c r="B51" s="10">
        <v>47</v>
      </c>
      <c r="C51" s="11" t="s">
        <v>20</v>
      </c>
      <c r="D51" s="11"/>
      <c r="E51" s="11"/>
      <c r="F51" s="59"/>
      <c r="G51" s="59"/>
      <c r="H51" s="63"/>
      <c r="I51" s="34">
        <f t="shared" si="6"/>
        <v>0</v>
      </c>
      <c r="J51" s="54"/>
      <c r="O51" s="4"/>
    </row>
    <row r="52" spans="1:15" s="3" customFormat="1" ht="13.5" customHeight="1" x14ac:dyDescent="0.2">
      <c r="A52" s="100"/>
      <c r="B52" s="12">
        <v>48</v>
      </c>
      <c r="C52" s="13" t="s">
        <v>11</v>
      </c>
      <c r="D52" s="13"/>
      <c r="E52" s="13"/>
      <c r="F52" s="65"/>
      <c r="G52" s="65"/>
      <c r="H52" s="63"/>
      <c r="I52" s="35">
        <f t="shared" si="6"/>
        <v>0</v>
      </c>
      <c r="J52" s="55"/>
      <c r="K52" s="64"/>
      <c r="O52" s="4"/>
    </row>
    <row r="53" spans="1:15" s="3" customFormat="1" ht="13.5" customHeight="1" thickBot="1" x14ac:dyDescent="0.25">
      <c r="A53" s="100"/>
      <c r="B53" s="19">
        <v>49</v>
      </c>
      <c r="C53" s="15" t="s">
        <v>46</v>
      </c>
      <c r="D53" s="15"/>
      <c r="E53" s="15"/>
      <c r="F53" s="66">
        <f>SUM(F42:F52)</f>
        <v>4904</v>
      </c>
      <c r="G53" s="66">
        <f t="shared" ref="G53:H53" si="7">SUM(G42:G52)</f>
        <v>18400</v>
      </c>
      <c r="H53" s="70">
        <f t="shared" si="7"/>
        <v>18400</v>
      </c>
      <c r="I53" s="39">
        <f>SUM(I42:I52)</f>
        <v>8.8835544646379012E-3</v>
      </c>
      <c r="J53" s="56">
        <f>SUM(H53/H55)</f>
        <v>8.8835544646379012E-3</v>
      </c>
      <c r="K53" s="8"/>
      <c r="O53" s="4"/>
    </row>
    <row r="54" spans="1:15" s="3" customFormat="1" ht="13.5" customHeight="1" x14ac:dyDescent="0.2">
      <c r="B54" s="20">
        <v>50</v>
      </c>
      <c r="C54" s="21" t="s">
        <v>47</v>
      </c>
      <c r="D54" s="21"/>
      <c r="E54" s="21"/>
      <c r="F54" s="71">
        <f>SUM(F41+F14)</f>
        <v>1953820</v>
      </c>
      <c r="G54" s="71">
        <f t="shared" ref="G54:H54" si="8">SUM(G41+G14)</f>
        <v>2066462</v>
      </c>
      <c r="H54" s="72">
        <f t="shared" si="8"/>
        <v>2073326</v>
      </c>
      <c r="I54" s="40"/>
      <c r="J54" s="22">
        <v>1</v>
      </c>
      <c r="O54" s="4"/>
    </row>
    <row r="55" spans="1:15" s="3" customFormat="1" ht="13.5" customHeight="1" x14ac:dyDescent="0.2">
      <c r="B55" s="20">
        <v>51</v>
      </c>
      <c r="C55" s="21" t="s">
        <v>21</v>
      </c>
      <c r="D55" s="21"/>
      <c r="E55" s="21"/>
      <c r="F55" s="71">
        <f>SUM(F53+F27)</f>
        <v>1953820</v>
      </c>
      <c r="G55" s="71">
        <f>SUM(G53+G27)</f>
        <v>2066462</v>
      </c>
      <c r="H55" s="72">
        <f t="shared" ref="H55" si="9">SUM(H53+H27)</f>
        <v>2071243</v>
      </c>
      <c r="I55" s="41"/>
      <c r="J55" s="23">
        <v>1</v>
      </c>
      <c r="O55" s="4"/>
    </row>
    <row r="56" spans="1:15" ht="13.5" customHeight="1" x14ac:dyDescent="0.2">
      <c r="B56" s="24"/>
      <c r="C56" s="25" t="s">
        <v>25</v>
      </c>
      <c r="D56" s="25"/>
      <c r="E56" s="25"/>
      <c r="F56" s="73">
        <v>1292484</v>
      </c>
      <c r="G56" s="73">
        <v>1270567</v>
      </c>
      <c r="H56" s="74">
        <v>1270567</v>
      </c>
      <c r="I56" s="42"/>
      <c r="J56" s="58"/>
    </row>
    <row r="57" spans="1:15" ht="13.5" customHeight="1" x14ac:dyDescent="0.2">
      <c r="B57" s="27"/>
      <c r="C57" s="27"/>
      <c r="D57" s="27"/>
      <c r="E57" s="27" t="s">
        <v>51</v>
      </c>
      <c r="F57" s="77">
        <f>F55</f>
        <v>1953820</v>
      </c>
      <c r="G57" s="77">
        <f t="shared" ref="G57:H57" si="10">G55</f>
        <v>2066462</v>
      </c>
      <c r="H57" s="77">
        <f t="shared" si="10"/>
        <v>2071243</v>
      </c>
      <c r="I57" s="43"/>
      <c r="K57" s="62"/>
    </row>
    <row r="58" spans="1:15" ht="13.5" customHeight="1" x14ac:dyDescent="0.2">
      <c r="B58" s="27"/>
      <c r="C58" s="27"/>
      <c r="D58" s="85" t="s">
        <v>73</v>
      </c>
      <c r="E58" s="27" t="s">
        <v>52</v>
      </c>
      <c r="F58" s="77">
        <f>F54-F56</f>
        <v>661336</v>
      </c>
      <c r="G58" s="77">
        <f t="shared" ref="G58:H58" si="11">G54-G56</f>
        <v>795895</v>
      </c>
      <c r="H58" s="77">
        <f t="shared" si="11"/>
        <v>802759</v>
      </c>
      <c r="I58" s="43"/>
      <c r="K58" s="62"/>
    </row>
    <row r="59" spans="1:15" ht="13.5" customHeight="1" x14ac:dyDescent="0.2">
      <c r="E59" s="28" t="s">
        <v>55</v>
      </c>
      <c r="F59" s="78">
        <f>SUM(F55-F57)</f>
        <v>0</v>
      </c>
      <c r="G59" s="78">
        <f>SUM(G55-G57)</f>
        <v>0</v>
      </c>
      <c r="H59" s="78">
        <f>SUM(H55-H57)</f>
        <v>0</v>
      </c>
      <c r="I59" s="43"/>
    </row>
    <row r="60" spans="1:15" ht="13.5" customHeight="1" x14ac:dyDescent="0.2">
      <c r="E60" s="9" t="s">
        <v>56</v>
      </c>
      <c r="F60" s="78">
        <f>SUM(F54-F58)</f>
        <v>1292484</v>
      </c>
      <c r="G60" s="78">
        <f>SUM(G54-G58)</f>
        <v>1270567</v>
      </c>
      <c r="H60" s="78">
        <f>SUM(H54-H58)</f>
        <v>1270567</v>
      </c>
      <c r="I60" s="43"/>
    </row>
    <row r="61" spans="1:15" ht="13.5" customHeight="1" x14ac:dyDescent="0.2">
      <c r="D61" s="80" t="s">
        <v>64</v>
      </c>
      <c r="E61" s="81" t="s">
        <v>62</v>
      </c>
      <c r="F61" s="78">
        <v>1953820</v>
      </c>
      <c r="G61" s="78">
        <v>2066462</v>
      </c>
      <c r="H61" s="79">
        <v>2073326</v>
      </c>
      <c r="I61" s="43"/>
    </row>
    <row r="62" spans="1:15" ht="13.5" customHeight="1" x14ac:dyDescent="0.2">
      <c r="D62" s="80" t="s">
        <v>65</v>
      </c>
      <c r="E62" s="80" t="s">
        <v>63</v>
      </c>
      <c r="F62" s="78">
        <v>1953820</v>
      </c>
      <c r="G62" s="78">
        <v>2066462</v>
      </c>
      <c r="H62" s="79">
        <v>2071243</v>
      </c>
    </row>
    <row r="63" spans="1:15" ht="13.5" customHeight="1" x14ac:dyDescent="0.2">
      <c r="H63" s="78"/>
    </row>
    <row r="65" spans="8:8" ht="13.5" customHeight="1" x14ac:dyDescent="0.2">
      <c r="H65" s="50"/>
    </row>
  </sheetData>
  <mergeCells count="7">
    <mergeCell ref="A42:A53"/>
    <mergeCell ref="C1:H1"/>
    <mergeCell ref="B3:H3"/>
    <mergeCell ref="A4:A14"/>
    <mergeCell ref="A15:A27"/>
    <mergeCell ref="B28:H28"/>
    <mergeCell ref="A29:A41"/>
  </mergeCells>
  <pageMargins left="0.70866141732283472" right="0.70866141732283472" top="0.55118110236220474" bottom="0.19685039370078741" header="0.31496062992125984" footer="0.19685039370078741"/>
  <pageSetup paperSize="9" scale="95" orientation="portrait" verticalDpi="0" r:id="rId1"/>
  <headerFooter>
    <oddHeader>&amp;LGAMESZ Veresegyház&amp;R22.3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O65"/>
  <sheetViews>
    <sheetView topLeftCell="A52" zoomScale="114" zoomScaleNormal="114" workbookViewId="0">
      <selection activeCell="F72" sqref="F72"/>
    </sheetView>
  </sheetViews>
  <sheetFormatPr defaultRowHeight="13.5" customHeight="1" x14ac:dyDescent="0.2"/>
  <cols>
    <col min="1" max="1" width="4.140625" style="1" customWidth="1"/>
    <col min="2" max="2" width="2.7109375" style="9" bestFit="1" customWidth="1"/>
    <col min="3" max="4" width="14.42578125" style="9" customWidth="1"/>
    <col min="5" max="5" width="11.7109375" style="9" customWidth="1"/>
    <col min="6" max="7" width="8.85546875" style="50" customWidth="1"/>
    <col min="8" max="8" width="11.7109375" style="44" customWidth="1"/>
    <col min="9" max="9" width="5.42578125" style="29" customWidth="1"/>
    <col min="10" max="10" width="4.5703125" style="51" customWidth="1"/>
    <col min="11" max="11" width="11.85546875" style="1" customWidth="1"/>
    <col min="12" max="13" width="9.140625" style="1"/>
    <col min="14" max="14" width="16.85546875" style="1" customWidth="1"/>
    <col min="15" max="15" width="12" style="2" customWidth="1"/>
    <col min="16" max="16" width="11.42578125" style="1" bestFit="1" customWidth="1"/>
    <col min="17" max="17" width="11.42578125" style="1" customWidth="1"/>
    <col min="18" max="16384" width="9.140625" style="1"/>
  </cols>
  <sheetData>
    <row r="1" spans="1:15" s="6" customFormat="1" ht="13.5" customHeight="1" x14ac:dyDescent="0.2">
      <c r="B1" s="9"/>
      <c r="C1" s="101" t="s">
        <v>58</v>
      </c>
      <c r="D1" s="101"/>
      <c r="E1" s="101"/>
      <c r="F1" s="101"/>
      <c r="G1" s="101"/>
      <c r="H1" s="101"/>
      <c r="I1" s="29"/>
      <c r="J1" s="51"/>
      <c r="O1" s="7"/>
    </row>
    <row r="2" spans="1:15" ht="13.5" customHeight="1" x14ac:dyDescent="0.2">
      <c r="F2" s="45" t="s">
        <v>68</v>
      </c>
      <c r="G2" s="45" t="s">
        <v>59</v>
      </c>
      <c r="H2" s="30" t="s">
        <v>60</v>
      </c>
    </row>
    <row r="3" spans="1:15" ht="13.5" customHeight="1" x14ac:dyDescent="0.2">
      <c r="B3" s="102" t="s">
        <v>12</v>
      </c>
      <c r="C3" s="103"/>
      <c r="D3" s="103"/>
      <c r="E3" s="103"/>
      <c r="F3" s="104"/>
      <c r="G3" s="104"/>
      <c r="H3" s="104"/>
      <c r="I3" s="31"/>
      <c r="J3" s="52"/>
    </row>
    <row r="4" spans="1:15" s="3" customFormat="1" ht="13.5" customHeight="1" x14ac:dyDescent="0.2">
      <c r="A4" s="100" t="s">
        <v>48</v>
      </c>
      <c r="B4" s="10">
        <v>1</v>
      </c>
      <c r="C4" s="11" t="s">
        <v>0</v>
      </c>
      <c r="D4" s="11"/>
      <c r="E4" s="11"/>
      <c r="F4" s="46">
        <v>141451</v>
      </c>
      <c r="G4" s="59">
        <v>90682</v>
      </c>
      <c r="H4" s="63">
        <v>90680</v>
      </c>
      <c r="I4" s="33">
        <f t="shared" ref="I4:I13" si="0">SUM(H4/$H$54)</f>
        <v>1.1649976033270523E-2</v>
      </c>
      <c r="J4" s="53"/>
      <c r="O4" s="4"/>
    </row>
    <row r="5" spans="1:15" s="3" customFormat="1" ht="13.5" customHeight="1" x14ac:dyDescent="0.2">
      <c r="A5" s="100"/>
      <c r="B5" s="10">
        <v>2</v>
      </c>
      <c r="C5" s="11" t="s">
        <v>22</v>
      </c>
      <c r="D5" s="11"/>
      <c r="E5" s="11"/>
      <c r="F5" s="46">
        <v>3637330</v>
      </c>
      <c r="G5" s="59">
        <v>2925605</v>
      </c>
      <c r="H5" s="63">
        <v>2925603</v>
      </c>
      <c r="I5" s="34">
        <f t="shared" si="0"/>
        <v>0.37586242647622786</v>
      </c>
      <c r="J5" s="54"/>
      <c r="O5" s="4"/>
    </row>
    <row r="6" spans="1:15" s="3" customFormat="1" ht="13.5" customHeight="1" x14ac:dyDescent="0.2">
      <c r="A6" s="100"/>
      <c r="B6" s="10">
        <v>3</v>
      </c>
      <c r="C6" s="11" t="s">
        <v>1</v>
      </c>
      <c r="D6" s="11"/>
      <c r="E6" s="11"/>
      <c r="F6" s="46">
        <v>532253</v>
      </c>
      <c r="G6" s="59">
        <v>791701</v>
      </c>
      <c r="H6" s="63">
        <v>791701</v>
      </c>
      <c r="I6" s="34">
        <f t="shared" si="0"/>
        <v>0.10171259015787722</v>
      </c>
      <c r="J6" s="54"/>
      <c r="O6" s="4"/>
    </row>
    <row r="7" spans="1:15" s="3" customFormat="1" ht="13.5" customHeight="1" x14ac:dyDescent="0.2">
      <c r="A7" s="100"/>
      <c r="B7" s="10">
        <v>4</v>
      </c>
      <c r="C7" s="11" t="s">
        <v>26</v>
      </c>
      <c r="D7" s="11"/>
      <c r="E7" s="11"/>
      <c r="F7" s="46">
        <v>6986</v>
      </c>
      <c r="G7" s="59">
        <v>1390</v>
      </c>
      <c r="H7" s="63">
        <v>1390</v>
      </c>
      <c r="I7" s="34">
        <f t="shared" si="0"/>
        <v>1.785781504879359E-4</v>
      </c>
      <c r="J7" s="54"/>
      <c r="O7" s="4"/>
    </row>
    <row r="8" spans="1:15" s="3" customFormat="1" ht="13.5" customHeight="1" x14ac:dyDescent="0.2">
      <c r="A8" s="100"/>
      <c r="B8" s="10">
        <v>5</v>
      </c>
      <c r="C8" s="11" t="s">
        <v>27</v>
      </c>
      <c r="D8" s="11"/>
      <c r="E8" s="11"/>
      <c r="F8" s="59">
        <v>33685</v>
      </c>
      <c r="G8" s="59">
        <v>60308</v>
      </c>
      <c r="H8" s="63">
        <v>60307</v>
      </c>
      <c r="I8" s="34">
        <f t="shared" si="0"/>
        <v>7.747850734874784E-3</v>
      </c>
      <c r="J8" s="54"/>
      <c r="O8" s="4"/>
    </row>
    <row r="9" spans="1:15" s="3" customFormat="1" ht="13.5" customHeight="1" x14ac:dyDescent="0.2">
      <c r="A9" s="100"/>
      <c r="B9" s="10">
        <v>6</v>
      </c>
      <c r="C9" s="11" t="s">
        <v>28</v>
      </c>
      <c r="D9" s="11"/>
      <c r="E9" s="11"/>
      <c r="F9" s="46"/>
      <c r="G9" s="59"/>
      <c r="H9" s="63">
        <f t="shared" ref="H9:H12" si="1">SUM(F9:F9)</f>
        <v>0</v>
      </c>
      <c r="I9" s="34">
        <f t="shared" si="0"/>
        <v>0</v>
      </c>
      <c r="J9" s="54"/>
      <c r="O9" s="4"/>
    </row>
    <row r="10" spans="1:15" s="3" customFormat="1" ht="13.5" customHeight="1" x14ac:dyDescent="0.2">
      <c r="A10" s="100"/>
      <c r="B10" s="10">
        <v>7</v>
      </c>
      <c r="C10" s="11" t="s">
        <v>29</v>
      </c>
      <c r="D10" s="11"/>
      <c r="E10" s="11"/>
      <c r="F10" s="59">
        <v>267877</v>
      </c>
      <c r="G10" s="59">
        <v>298809</v>
      </c>
      <c r="H10" s="63">
        <v>272945</v>
      </c>
      <c r="I10" s="34">
        <f t="shared" si="0"/>
        <v>3.5066196607863066E-2</v>
      </c>
      <c r="J10" s="54"/>
      <c r="O10" s="4"/>
    </row>
    <row r="11" spans="1:15" s="3" customFormat="1" ht="13.5" customHeight="1" x14ac:dyDescent="0.2">
      <c r="A11" s="100"/>
      <c r="B11" s="10">
        <v>8</v>
      </c>
      <c r="C11" s="11" t="s">
        <v>24</v>
      </c>
      <c r="D11" s="11"/>
      <c r="E11" s="11"/>
      <c r="F11" s="46">
        <v>630000</v>
      </c>
      <c r="G11" s="59">
        <v>829678</v>
      </c>
      <c r="H11" s="63">
        <v>829679</v>
      </c>
      <c r="I11" s="34">
        <f t="shared" si="0"/>
        <v>0.10659175634437422</v>
      </c>
      <c r="J11" s="54"/>
      <c r="K11" s="8"/>
      <c r="O11" s="4"/>
    </row>
    <row r="12" spans="1:15" s="3" customFormat="1" ht="13.5" customHeight="1" x14ac:dyDescent="0.2">
      <c r="A12" s="100"/>
      <c r="B12" s="10">
        <v>9</v>
      </c>
      <c r="C12" s="11" t="s">
        <v>7</v>
      </c>
      <c r="D12" s="11"/>
      <c r="E12" s="11"/>
      <c r="F12" s="46"/>
      <c r="G12" s="59"/>
      <c r="H12" s="63">
        <f t="shared" si="1"/>
        <v>0</v>
      </c>
      <c r="I12" s="34">
        <f t="shared" si="0"/>
        <v>0</v>
      </c>
      <c r="J12" s="54"/>
      <c r="O12" s="4"/>
    </row>
    <row r="13" spans="1:15" s="3" customFormat="1" ht="13.5" customHeight="1" x14ac:dyDescent="0.2">
      <c r="A13" s="100"/>
      <c r="B13" s="12">
        <v>10</v>
      </c>
      <c r="C13" s="13" t="s">
        <v>71</v>
      </c>
      <c r="D13" s="13"/>
      <c r="E13" s="13"/>
      <c r="F13" s="47"/>
      <c r="G13" s="65">
        <v>13806</v>
      </c>
      <c r="H13" s="63">
        <v>17029</v>
      </c>
      <c r="I13" s="35">
        <f t="shared" si="0"/>
        <v>2.1877750537115542E-3</v>
      </c>
      <c r="J13" s="55"/>
      <c r="O13" s="4"/>
    </row>
    <row r="14" spans="1:15" s="3" customFormat="1" ht="13.5" customHeight="1" thickBot="1" x14ac:dyDescent="0.25">
      <c r="A14" s="100"/>
      <c r="B14" s="14">
        <v>11</v>
      </c>
      <c r="C14" s="15" t="s">
        <v>41</v>
      </c>
      <c r="D14" s="15"/>
      <c r="E14" s="15"/>
      <c r="F14" s="48">
        <f>SUM(F4:F13)</f>
        <v>5249582</v>
      </c>
      <c r="G14" s="66">
        <f t="shared" ref="G14:H14" si="2">SUM(G4:G13)</f>
        <v>5011979</v>
      </c>
      <c r="H14" s="67">
        <f t="shared" si="2"/>
        <v>4989334</v>
      </c>
      <c r="I14" s="37">
        <f>SUM(I4:I13)</f>
        <v>0.64099714955868714</v>
      </c>
      <c r="J14" s="56">
        <f>SUM(H14/H54)</f>
        <v>0.64099714955868714</v>
      </c>
      <c r="O14" s="4"/>
    </row>
    <row r="15" spans="1:15" s="3" customFormat="1" ht="13.5" customHeight="1" x14ac:dyDescent="0.2">
      <c r="A15" s="100" t="s">
        <v>49</v>
      </c>
      <c r="B15" s="16">
        <v>12</v>
      </c>
      <c r="C15" s="11" t="s">
        <v>3</v>
      </c>
      <c r="D15" s="11"/>
      <c r="E15" s="11"/>
      <c r="F15" s="46">
        <v>259000</v>
      </c>
      <c r="G15" s="59">
        <v>263335</v>
      </c>
      <c r="H15" s="63">
        <v>263336</v>
      </c>
      <c r="I15" s="38">
        <f t="shared" ref="I15:I26" si="3">SUM(H15/$H$55)</f>
        <v>4.0575986213754904E-2</v>
      </c>
      <c r="J15" s="57"/>
      <c r="O15" s="4"/>
    </row>
    <row r="16" spans="1:15" s="3" customFormat="1" ht="13.5" customHeight="1" x14ac:dyDescent="0.2">
      <c r="A16" s="100"/>
      <c r="B16" s="10">
        <v>13</v>
      </c>
      <c r="C16" s="11" t="s">
        <v>4</v>
      </c>
      <c r="D16" s="11"/>
      <c r="E16" s="11"/>
      <c r="F16" s="46">
        <v>69743</v>
      </c>
      <c r="G16" s="59">
        <v>69770</v>
      </c>
      <c r="H16" s="63">
        <v>69771</v>
      </c>
      <c r="I16" s="34">
        <f t="shared" si="3"/>
        <v>1.0750627085244302E-2</v>
      </c>
      <c r="J16" s="54"/>
      <c r="O16" s="4"/>
    </row>
    <row r="17" spans="1:15" s="3" customFormat="1" ht="13.5" customHeight="1" x14ac:dyDescent="0.2">
      <c r="A17" s="100"/>
      <c r="B17" s="16">
        <v>14</v>
      </c>
      <c r="C17" s="11" t="s">
        <v>23</v>
      </c>
      <c r="D17" s="11"/>
      <c r="E17" s="11"/>
      <c r="F17" s="46">
        <v>81026</v>
      </c>
      <c r="G17" s="59">
        <v>416264</v>
      </c>
      <c r="H17" s="63">
        <v>416270</v>
      </c>
      <c r="I17" s="34">
        <f t="shared" si="3"/>
        <v>6.4140739516054604E-2</v>
      </c>
      <c r="J17" s="54"/>
      <c r="O17" s="4"/>
    </row>
    <row r="18" spans="1:15" s="3" customFormat="1" ht="13.5" customHeight="1" x14ac:dyDescent="0.2">
      <c r="A18" s="100"/>
      <c r="B18" s="10">
        <v>15</v>
      </c>
      <c r="C18" s="11" t="s">
        <v>30</v>
      </c>
      <c r="D18" s="11"/>
      <c r="E18" s="11"/>
      <c r="F18" s="46">
        <v>140339</v>
      </c>
      <c r="G18" s="59">
        <v>165647</v>
      </c>
      <c r="H18" s="63">
        <v>165563</v>
      </c>
      <c r="I18" s="34">
        <f t="shared" si="3"/>
        <v>2.5510685988652911E-2</v>
      </c>
      <c r="J18" s="54"/>
      <c r="O18" s="4"/>
    </row>
    <row r="19" spans="1:15" s="3" customFormat="1" ht="13.5" customHeight="1" x14ac:dyDescent="0.2">
      <c r="A19" s="100"/>
      <c r="B19" s="16">
        <v>16</v>
      </c>
      <c r="C19" s="11" t="s">
        <v>31</v>
      </c>
      <c r="D19" s="11"/>
      <c r="E19" s="11"/>
      <c r="F19" s="46">
        <v>52000</v>
      </c>
      <c r="G19" s="59">
        <v>49384</v>
      </c>
      <c r="H19" s="63">
        <v>49384</v>
      </c>
      <c r="I19" s="34">
        <f t="shared" si="3"/>
        <v>7.609307133016649E-3</v>
      </c>
      <c r="J19" s="54"/>
      <c r="L19" s="8"/>
      <c r="O19" s="4"/>
    </row>
    <row r="20" spans="1:15" s="3" customFormat="1" ht="13.5" customHeight="1" x14ac:dyDescent="0.2">
      <c r="A20" s="100"/>
      <c r="B20" s="10">
        <v>17</v>
      </c>
      <c r="C20" s="11" t="s">
        <v>32</v>
      </c>
      <c r="D20" s="11"/>
      <c r="E20" s="11"/>
      <c r="F20" s="46"/>
      <c r="G20" s="46"/>
      <c r="H20" s="32">
        <f t="shared" ref="H20:H25" si="4">SUM(F20:F20)</f>
        <v>0</v>
      </c>
      <c r="I20" s="34">
        <f t="shared" si="3"/>
        <v>0</v>
      </c>
      <c r="J20" s="54"/>
      <c r="O20" s="4"/>
    </row>
    <row r="21" spans="1:15" s="3" customFormat="1" ht="13.5" customHeight="1" x14ac:dyDescent="0.2">
      <c r="A21" s="100"/>
      <c r="B21" s="16">
        <v>18</v>
      </c>
      <c r="C21" s="11" t="s">
        <v>5</v>
      </c>
      <c r="D21" s="11"/>
      <c r="E21" s="11"/>
      <c r="F21" s="46">
        <v>6000</v>
      </c>
      <c r="G21" s="46">
        <v>7394</v>
      </c>
      <c r="H21" s="32">
        <v>7393</v>
      </c>
      <c r="I21" s="34">
        <f t="shared" si="3"/>
        <v>1.1391464367890832E-3</v>
      </c>
      <c r="J21" s="54"/>
      <c r="O21" s="4"/>
    </row>
    <row r="22" spans="1:15" s="3" customFormat="1" ht="13.5" customHeight="1" x14ac:dyDescent="0.2">
      <c r="A22" s="100"/>
      <c r="B22" s="10">
        <v>19</v>
      </c>
      <c r="C22" s="11" t="s">
        <v>6</v>
      </c>
      <c r="D22" s="11"/>
      <c r="E22" s="11"/>
      <c r="F22" s="46"/>
      <c r="G22" s="46">
        <v>193581</v>
      </c>
      <c r="H22" s="32">
        <v>193581</v>
      </c>
      <c r="I22" s="34">
        <f t="shared" si="3"/>
        <v>2.9827824479922563E-2</v>
      </c>
      <c r="J22" s="54"/>
      <c r="O22" s="4"/>
    </row>
    <row r="23" spans="1:15" s="3" customFormat="1" ht="13.5" customHeight="1" x14ac:dyDescent="0.2">
      <c r="A23" s="100"/>
      <c r="B23" s="16">
        <v>20</v>
      </c>
      <c r="C23" s="11" t="s">
        <v>8</v>
      </c>
      <c r="D23" s="11"/>
      <c r="E23" s="11"/>
      <c r="F23" s="46">
        <v>1546933</v>
      </c>
      <c r="G23" s="46">
        <v>731950</v>
      </c>
      <c r="H23" s="32">
        <v>946933</v>
      </c>
      <c r="I23" s="34">
        <f t="shared" si="3"/>
        <v>0.14590766303638536</v>
      </c>
      <c r="J23" s="54"/>
      <c r="O23" s="4"/>
    </row>
    <row r="24" spans="1:15" s="3" customFormat="1" ht="13.5" customHeight="1" x14ac:dyDescent="0.2">
      <c r="A24" s="100"/>
      <c r="B24" s="10">
        <v>21</v>
      </c>
      <c r="C24" s="11" t="s">
        <v>9</v>
      </c>
      <c r="D24" s="11"/>
      <c r="E24" s="11"/>
      <c r="F24" s="46">
        <v>206030</v>
      </c>
      <c r="G24" s="46">
        <v>324921</v>
      </c>
      <c r="H24" s="32">
        <v>324921</v>
      </c>
      <c r="I24" s="34">
        <f t="shared" si="3"/>
        <v>5.0065277882854822E-2</v>
      </c>
      <c r="J24" s="54"/>
      <c r="O24" s="4"/>
    </row>
    <row r="25" spans="1:15" s="3" customFormat="1" ht="13.5" customHeight="1" x14ac:dyDescent="0.2">
      <c r="A25" s="100"/>
      <c r="B25" s="16">
        <v>22</v>
      </c>
      <c r="C25" s="11" t="s">
        <v>10</v>
      </c>
      <c r="D25" s="11"/>
      <c r="E25" s="11"/>
      <c r="F25" s="46"/>
      <c r="G25" s="46"/>
      <c r="H25" s="32">
        <f t="shared" si="4"/>
        <v>0</v>
      </c>
      <c r="I25" s="34">
        <f t="shared" si="3"/>
        <v>0</v>
      </c>
      <c r="J25" s="54"/>
      <c r="O25" s="4"/>
    </row>
    <row r="26" spans="1:15" s="3" customFormat="1" ht="13.5" customHeight="1" x14ac:dyDescent="0.2">
      <c r="A26" s="106"/>
      <c r="B26" s="12">
        <v>23</v>
      </c>
      <c r="C26" s="13" t="s">
        <v>72</v>
      </c>
      <c r="D26" s="13"/>
      <c r="E26" s="13"/>
      <c r="F26" s="47">
        <v>406000</v>
      </c>
      <c r="G26" s="47">
        <v>0</v>
      </c>
      <c r="H26" s="87">
        <v>-260746</v>
      </c>
      <c r="I26" s="35">
        <f t="shared" si="3"/>
        <v>-4.0176907453943769E-2</v>
      </c>
      <c r="J26" s="55"/>
      <c r="K26" s="64"/>
      <c r="O26" s="4"/>
    </row>
    <row r="27" spans="1:15" s="88" customFormat="1" ht="13.5" customHeight="1" thickBot="1" x14ac:dyDescent="0.25">
      <c r="A27" s="107"/>
      <c r="B27" s="111">
        <v>24</v>
      </c>
      <c r="C27" s="112" t="s">
        <v>53</v>
      </c>
      <c r="D27" s="112"/>
      <c r="E27" s="112"/>
      <c r="F27" s="113">
        <f>SUM(F15:F26)</f>
        <v>2767071</v>
      </c>
      <c r="G27" s="113">
        <f t="shared" ref="G27:H27" si="5">SUM(G15:G26)</f>
        <v>2222246</v>
      </c>
      <c r="H27" s="114">
        <f t="shared" si="5"/>
        <v>2176406</v>
      </c>
      <c r="I27" s="115">
        <f>SUM(I15:I26)</f>
        <v>0.33535035031873139</v>
      </c>
      <c r="J27" s="116">
        <f>SUM(H27/H55)</f>
        <v>0.33535035031873139</v>
      </c>
      <c r="O27" s="89"/>
    </row>
    <row r="28" spans="1:15" s="3" customFormat="1" ht="13.5" customHeight="1" thickBot="1" x14ac:dyDescent="0.25">
      <c r="A28" s="122"/>
      <c r="B28" s="123" t="s">
        <v>13</v>
      </c>
      <c r="C28" s="124"/>
      <c r="D28" s="124"/>
      <c r="E28" s="124"/>
      <c r="F28" s="124"/>
      <c r="G28" s="124"/>
      <c r="H28" s="124"/>
      <c r="I28" s="37"/>
      <c r="J28" s="56"/>
      <c r="O28" s="4"/>
    </row>
    <row r="29" spans="1:15" s="3" customFormat="1" ht="13.5" customHeight="1" x14ac:dyDescent="0.2">
      <c r="A29" s="100" t="s">
        <v>48</v>
      </c>
      <c r="B29" s="16">
        <v>25</v>
      </c>
      <c r="C29" s="117" t="s">
        <v>14</v>
      </c>
      <c r="D29" s="117"/>
      <c r="E29" s="117"/>
      <c r="F29" s="118">
        <v>65200</v>
      </c>
      <c r="G29" s="118">
        <v>69864</v>
      </c>
      <c r="H29" s="119">
        <v>69864</v>
      </c>
      <c r="I29" s="120">
        <f t="shared" ref="I29:I40" si="6">SUM(H29/$H$54)</f>
        <v>8.9756718745965126E-3</v>
      </c>
      <c r="J29" s="121"/>
      <c r="K29" s="82"/>
      <c r="L29" s="82"/>
      <c r="M29" s="82"/>
      <c r="O29" s="4"/>
    </row>
    <row r="30" spans="1:15" s="3" customFormat="1" ht="13.5" customHeight="1" x14ac:dyDescent="0.2">
      <c r="A30" s="100"/>
      <c r="B30" s="10">
        <v>26</v>
      </c>
      <c r="C30" s="11" t="s">
        <v>54</v>
      </c>
      <c r="D30" s="11"/>
      <c r="E30" s="11"/>
      <c r="F30" s="59">
        <v>741579</v>
      </c>
      <c r="G30" s="59">
        <v>727401</v>
      </c>
      <c r="H30" s="63">
        <v>727401</v>
      </c>
      <c r="I30" s="109">
        <f t="shared" si="6"/>
        <v>9.3451744779190687E-2</v>
      </c>
      <c r="J30" s="110"/>
      <c r="K30" s="64"/>
      <c r="L30" s="64"/>
      <c r="M30" s="64"/>
      <c r="O30" s="4"/>
    </row>
    <row r="31" spans="1:15" s="3" customFormat="1" ht="13.5" customHeight="1" x14ac:dyDescent="0.2">
      <c r="A31" s="100"/>
      <c r="B31" s="10">
        <v>27</v>
      </c>
      <c r="C31" s="11" t="s">
        <v>33</v>
      </c>
      <c r="D31" s="11"/>
      <c r="E31" s="11"/>
      <c r="F31" s="46"/>
      <c r="G31" s="59"/>
      <c r="H31" s="63">
        <f t="shared" ref="H31:H39" si="7">SUM(F31)</f>
        <v>0</v>
      </c>
      <c r="I31" s="34">
        <f t="shared" si="6"/>
        <v>0</v>
      </c>
      <c r="J31" s="54"/>
      <c r="O31" s="4"/>
    </row>
    <row r="32" spans="1:15" s="3" customFormat="1" ht="13.5" customHeight="1" x14ac:dyDescent="0.2">
      <c r="A32" s="100"/>
      <c r="B32" s="10">
        <v>28</v>
      </c>
      <c r="C32" s="11" t="s">
        <v>34</v>
      </c>
      <c r="D32" s="11"/>
      <c r="E32" s="11"/>
      <c r="F32" s="46">
        <v>67306</v>
      </c>
      <c r="G32" s="59">
        <v>32364</v>
      </c>
      <c r="H32" s="63">
        <v>32363</v>
      </c>
      <c r="I32" s="34">
        <f t="shared" si="6"/>
        <v>4.1577875426194741E-3</v>
      </c>
      <c r="J32" s="54"/>
      <c r="O32" s="4"/>
    </row>
    <row r="33" spans="1:15" s="3" customFormat="1" ht="13.5" customHeight="1" x14ac:dyDescent="0.2">
      <c r="A33" s="100"/>
      <c r="B33" s="10">
        <v>29</v>
      </c>
      <c r="C33" s="11" t="s">
        <v>35</v>
      </c>
      <c r="D33" s="11"/>
      <c r="E33" s="11"/>
      <c r="F33" s="46">
        <v>1278270</v>
      </c>
      <c r="G33" s="59">
        <v>1075799</v>
      </c>
      <c r="H33" s="63">
        <v>1075798</v>
      </c>
      <c r="I33" s="34">
        <f t="shared" si="6"/>
        <v>0.13821152312130969</v>
      </c>
      <c r="J33" s="54"/>
      <c r="O33" s="4"/>
    </row>
    <row r="34" spans="1:15" s="3" customFormat="1" ht="13.5" customHeight="1" x14ac:dyDescent="0.2">
      <c r="A34" s="100"/>
      <c r="B34" s="10">
        <v>30</v>
      </c>
      <c r="C34" s="11" t="s">
        <v>36</v>
      </c>
      <c r="D34" s="11"/>
      <c r="E34" s="11"/>
      <c r="F34" s="46"/>
      <c r="G34" s="59"/>
      <c r="H34" s="63">
        <f t="shared" si="7"/>
        <v>0</v>
      </c>
      <c r="I34" s="34">
        <f t="shared" si="6"/>
        <v>0</v>
      </c>
      <c r="J34" s="54"/>
      <c r="O34" s="4"/>
    </row>
    <row r="35" spans="1:15" s="3" customFormat="1" ht="13.5" customHeight="1" x14ac:dyDescent="0.2">
      <c r="A35" s="100"/>
      <c r="B35" s="12">
        <v>31</v>
      </c>
      <c r="C35" s="13" t="s">
        <v>50</v>
      </c>
      <c r="D35" s="13"/>
      <c r="E35" s="13"/>
      <c r="F35" s="65">
        <v>672075</v>
      </c>
      <c r="G35" s="65">
        <v>468625</v>
      </c>
      <c r="H35" s="63">
        <v>468623</v>
      </c>
      <c r="I35" s="34">
        <f t="shared" si="6"/>
        <v>6.0205632097919411E-2</v>
      </c>
      <c r="J35" s="54"/>
      <c r="K35" s="61"/>
      <c r="O35" s="4"/>
    </row>
    <row r="36" spans="1:15" s="3" customFormat="1" ht="13.5" customHeight="1" x14ac:dyDescent="0.2">
      <c r="A36" s="100"/>
      <c r="B36" s="10">
        <v>32</v>
      </c>
      <c r="C36" s="11" t="s">
        <v>37</v>
      </c>
      <c r="D36" s="11"/>
      <c r="E36" s="11"/>
      <c r="F36" s="59">
        <v>201300</v>
      </c>
      <c r="G36" s="59">
        <v>148051</v>
      </c>
      <c r="H36" s="63">
        <v>148052</v>
      </c>
      <c r="I36" s="34">
        <f t="shared" si="6"/>
        <v>1.9020757076287687E-2</v>
      </c>
      <c r="J36" s="54"/>
      <c r="K36" s="82"/>
      <c r="L36" s="82"/>
      <c r="M36" s="82"/>
      <c r="O36" s="4"/>
    </row>
    <row r="37" spans="1:15" s="3" customFormat="1" ht="13.5" customHeight="1" x14ac:dyDescent="0.2">
      <c r="A37" s="100"/>
      <c r="B37" s="10">
        <v>33</v>
      </c>
      <c r="C37" s="11" t="s">
        <v>38</v>
      </c>
      <c r="D37" s="11"/>
      <c r="E37" s="11"/>
      <c r="F37" s="46"/>
      <c r="G37" s="59"/>
      <c r="H37" s="63">
        <f t="shared" si="7"/>
        <v>0</v>
      </c>
      <c r="I37" s="34">
        <f t="shared" si="6"/>
        <v>0</v>
      </c>
      <c r="J37" s="54"/>
      <c r="O37" s="4"/>
    </row>
    <row r="38" spans="1:15" s="3" customFormat="1" ht="13.5" customHeight="1" x14ac:dyDescent="0.2">
      <c r="A38" s="100"/>
      <c r="B38" s="10">
        <v>34</v>
      </c>
      <c r="C38" s="11" t="s">
        <v>57</v>
      </c>
      <c r="D38" s="11"/>
      <c r="E38" s="11"/>
      <c r="F38" s="46">
        <v>260564</v>
      </c>
      <c r="G38" s="59">
        <v>210077</v>
      </c>
      <c r="H38" s="63">
        <v>210077</v>
      </c>
      <c r="I38" s="34">
        <f t="shared" si="6"/>
        <v>2.6989325266225977E-2</v>
      </c>
      <c r="J38" s="54"/>
      <c r="O38" s="4"/>
    </row>
    <row r="39" spans="1:15" s="3" customFormat="1" ht="13.5" customHeight="1" x14ac:dyDescent="0.2">
      <c r="A39" s="100"/>
      <c r="B39" s="10">
        <v>35</v>
      </c>
      <c r="C39" s="11" t="s">
        <v>15</v>
      </c>
      <c r="D39" s="11"/>
      <c r="E39" s="11"/>
      <c r="F39" s="46"/>
      <c r="G39" s="59"/>
      <c r="H39" s="63">
        <f t="shared" si="7"/>
        <v>0</v>
      </c>
      <c r="I39" s="34">
        <f t="shared" si="6"/>
        <v>0</v>
      </c>
      <c r="J39" s="54"/>
      <c r="O39" s="4"/>
    </row>
    <row r="40" spans="1:15" s="3" customFormat="1" ht="13.5" customHeight="1" x14ac:dyDescent="0.2">
      <c r="A40" s="100"/>
      <c r="B40" s="17">
        <v>36</v>
      </c>
      <c r="C40" s="18" t="s">
        <v>39</v>
      </c>
      <c r="D40" s="18"/>
      <c r="E40" s="18"/>
      <c r="F40" s="49">
        <v>62195</v>
      </c>
      <c r="G40" s="65">
        <v>62195</v>
      </c>
      <c r="H40" s="84">
        <v>62195</v>
      </c>
      <c r="I40" s="35">
        <f t="shared" si="6"/>
        <v>7.990408683163433E-3</v>
      </c>
      <c r="J40" s="55"/>
      <c r="O40" s="4"/>
    </row>
    <row r="41" spans="1:15" s="3" customFormat="1" ht="13.5" customHeight="1" thickBot="1" x14ac:dyDescent="0.25">
      <c r="A41" s="100"/>
      <c r="B41" s="19">
        <v>37</v>
      </c>
      <c r="C41" s="15" t="s">
        <v>40</v>
      </c>
      <c r="D41" s="15"/>
      <c r="E41" s="15"/>
      <c r="F41" s="48">
        <f>SUM(F29:F40)</f>
        <v>3348489</v>
      </c>
      <c r="G41" s="66">
        <f t="shared" ref="G41:H41" si="8">SUM(G29:G40)</f>
        <v>2794376</v>
      </c>
      <c r="H41" s="69">
        <f t="shared" si="8"/>
        <v>2794373</v>
      </c>
      <c r="I41" s="37">
        <f>SUM(I29:I40)</f>
        <v>0.35900285044131286</v>
      </c>
      <c r="J41" s="56">
        <f>SUM(H41/H54)</f>
        <v>0.35900285044131286</v>
      </c>
      <c r="K41" s="8"/>
      <c r="O41" s="4"/>
    </row>
    <row r="42" spans="1:15" s="3" customFormat="1" ht="13.5" customHeight="1" x14ac:dyDescent="0.2">
      <c r="A42" s="100" t="s">
        <v>49</v>
      </c>
      <c r="B42" s="10">
        <v>38</v>
      </c>
      <c r="C42" s="11" t="s">
        <v>42</v>
      </c>
      <c r="D42" s="11"/>
      <c r="E42" s="11"/>
      <c r="F42" s="46">
        <v>3066056</v>
      </c>
      <c r="G42" s="59">
        <v>3218608</v>
      </c>
      <c r="H42" s="60">
        <v>3218607</v>
      </c>
      <c r="I42" s="38">
        <f t="shared" ref="I42:I52" si="9">SUM(H42/$H$55)</f>
        <v>0.49593733199978368</v>
      </c>
      <c r="J42" s="57"/>
      <c r="K42" s="8"/>
      <c r="L42" s="8"/>
      <c r="O42" s="4"/>
    </row>
    <row r="43" spans="1:15" s="3" customFormat="1" ht="13.5" customHeight="1" x14ac:dyDescent="0.2">
      <c r="A43" s="100"/>
      <c r="B43" s="10">
        <v>39</v>
      </c>
      <c r="C43" s="11" t="s">
        <v>16</v>
      </c>
      <c r="D43" s="11"/>
      <c r="E43" s="11"/>
      <c r="F43" s="46">
        <v>2148</v>
      </c>
      <c r="G43" s="59">
        <v>13365</v>
      </c>
      <c r="H43" s="32">
        <v>13365</v>
      </c>
      <c r="I43" s="34">
        <f t="shared" si="9"/>
        <v>2.0593388513034084E-3</v>
      </c>
      <c r="J43" s="54"/>
      <c r="K43" s="8"/>
      <c r="O43" s="4"/>
    </row>
    <row r="44" spans="1:15" s="3" customFormat="1" ht="13.5" customHeight="1" x14ac:dyDescent="0.2">
      <c r="A44" s="100"/>
      <c r="B44" s="10">
        <v>40</v>
      </c>
      <c r="C44" s="11" t="s">
        <v>17</v>
      </c>
      <c r="D44" s="11"/>
      <c r="E44" s="11"/>
      <c r="F44" s="46">
        <v>873375</v>
      </c>
      <c r="G44" s="59">
        <v>479323</v>
      </c>
      <c r="H44" s="32">
        <v>479323</v>
      </c>
      <c r="I44" s="34">
        <f t="shared" si="9"/>
        <v>7.3856227177201902E-2</v>
      </c>
      <c r="J44" s="54"/>
      <c r="O44" s="4"/>
    </row>
    <row r="45" spans="1:15" s="3" customFormat="1" ht="13.5" customHeight="1" x14ac:dyDescent="0.2">
      <c r="A45" s="100"/>
      <c r="B45" s="10">
        <v>41</v>
      </c>
      <c r="C45" s="11" t="s">
        <v>43</v>
      </c>
      <c r="D45" s="11"/>
      <c r="E45" s="11"/>
      <c r="F45" s="46">
        <v>12000</v>
      </c>
      <c r="G45" s="46">
        <v>325</v>
      </c>
      <c r="H45" s="32">
        <v>325</v>
      </c>
      <c r="I45" s="34">
        <f t="shared" si="9"/>
        <v>5.0077450555451375E-5</v>
      </c>
      <c r="J45" s="54"/>
      <c r="O45" s="4"/>
    </row>
    <row r="46" spans="1:15" s="3" customFormat="1" ht="13.5" customHeight="1" x14ac:dyDescent="0.2">
      <c r="A46" s="100"/>
      <c r="B46" s="10">
        <v>42</v>
      </c>
      <c r="C46" s="11" t="s">
        <v>44</v>
      </c>
      <c r="D46" s="11"/>
      <c r="E46" s="11"/>
      <c r="F46" s="46">
        <v>45500</v>
      </c>
      <c r="G46" s="46">
        <v>49243</v>
      </c>
      <c r="H46" s="32">
        <v>49243</v>
      </c>
      <c r="I46" s="34">
        <f t="shared" si="9"/>
        <v>7.5875812236987448E-3</v>
      </c>
      <c r="J46" s="54"/>
      <c r="O46" s="4"/>
    </row>
    <row r="47" spans="1:15" s="3" customFormat="1" ht="13.5" customHeight="1" x14ac:dyDescent="0.2">
      <c r="A47" s="100"/>
      <c r="B47" s="10">
        <v>43</v>
      </c>
      <c r="C47" s="11" t="s">
        <v>45</v>
      </c>
      <c r="D47" s="11"/>
      <c r="E47" s="11"/>
      <c r="F47" s="46"/>
      <c r="G47" s="46"/>
      <c r="H47" s="32">
        <f t="shared" ref="H47:H52" si="10">SUM(F47)</f>
        <v>0</v>
      </c>
      <c r="I47" s="34">
        <f t="shared" si="9"/>
        <v>0</v>
      </c>
      <c r="J47" s="54"/>
      <c r="O47" s="4"/>
    </row>
    <row r="48" spans="1:15" s="3" customFormat="1" ht="13.5" customHeight="1" x14ac:dyDescent="0.2">
      <c r="A48" s="100"/>
      <c r="B48" s="10">
        <v>44</v>
      </c>
      <c r="C48" s="11" t="s">
        <v>18</v>
      </c>
      <c r="D48" s="11"/>
      <c r="E48" s="11"/>
      <c r="F48" s="46"/>
      <c r="G48" s="46"/>
      <c r="H48" s="32">
        <f t="shared" si="10"/>
        <v>0</v>
      </c>
      <c r="I48" s="34">
        <f t="shared" si="9"/>
        <v>0</v>
      </c>
      <c r="J48" s="54"/>
      <c r="O48" s="4"/>
    </row>
    <row r="49" spans="1:15" s="3" customFormat="1" ht="13.5" customHeight="1" x14ac:dyDescent="0.2">
      <c r="A49" s="100"/>
      <c r="B49" s="10">
        <v>45</v>
      </c>
      <c r="C49" s="11" t="s">
        <v>19</v>
      </c>
      <c r="D49" s="11"/>
      <c r="E49" s="11"/>
      <c r="F49" s="59">
        <v>378882</v>
      </c>
      <c r="G49" s="59">
        <v>402473</v>
      </c>
      <c r="H49" s="63">
        <v>402473</v>
      </c>
      <c r="I49" s="34">
        <f t="shared" si="9"/>
        <v>6.201483617662825E-2</v>
      </c>
      <c r="J49" s="54"/>
      <c r="O49" s="4"/>
    </row>
    <row r="50" spans="1:15" s="3" customFormat="1" ht="13.5" customHeight="1" x14ac:dyDescent="0.2">
      <c r="A50" s="100"/>
      <c r="B50" s="10">
        <v>46</v>
      </c>
      <c r="C50" s="11" t="s">
        <v>61</v>
      </c>
      <c r="D50" s="11"/>
      <c r="E50" s="11"/>
      <c r="F50" s="59">
        <v>160555</v>
      </c>
      <c r="G50" s="59">
        <v>150205</v>
      </c>
      <c r="H50" s="63">
        <v>150205</v>
      </c>
      <c r="I50" s="34">
        <f t="shared" si="9"/>
        <v>2.3144256802097151E-2</v>
      </c>
      <c r="J50" s="54"/>
      <c r="O50" s="4"/>
    </row>
    <row r="51" spans="1:15" s="3" customFormat="1" ht="13.5" customHeight="1" x14ac:dyDescent="0.2">
      <c r="A51" s="100"/>
      <c r="B51" s="10">
        <v>47</v>
      </c>
      <c r="C51" s="11" t="s">
        <v>20</v>
      </c>
      <c r="D51" s="11"/>
      <c r="E51" s="11"/>
      <c r="F51" s="59"/>
      <c r="G51" s="59"/>
      <c r="H51" s="63">
        <f t="shared" si="10"/>
        <v>0</v>
      </c>
      <c r="I51" s="34">
        <f t="shared" si="9"/>
        <v>0</v>
      </c>
      <c r="J51" s="54"/>
      <c r="O51" s="4"/>
    </row>
    <row r="52" spans="1:15" s="3" customFormat="1" ht="13.5" customHeight="1" x14ac:dyDescent="0.2">
      <c r="A52" s="100"/>
      <c r="B52" s="12">
        <v>48</v>
      </c>
      <c r="C52" s="13" t="s">
        <v>11</v>
      </c>
      <c r="D52" s="13"/>
      <c r="E52" s="13"/>
      <c r="F52" s="65"/>
      <c r="G52" s="65"/>
      <c r="H52" s="63">
        <f t="shared" si="10"/>
        <v>0</v>
      </c>
      <c r="I52" s="35">
        <f t="shared" si="9"/>
        <v>0</v>
      </c>
      <c r="J52" s="55"/>
      <c r="K52" s="64"/>
      <c r="O52" s="4"/>
    </row>
    <row r="53" spans="1:15" s="3" customFormat="1" ht="13.5" customHeight="1" thickBot="1" x14ac:dyDescent="0.25">
      <c r="A53" s="100"/>
      <c r="B53" s="19">
        <v>49</v>
      </c>
      <c r="C53" s="15" t="s">
        <v>46</v>
      </c>
      <c r="D53" s="15"/>
      <c r="E53" s="15"/>
      <c r="F53" s="66">
        <f>SUM(F42:F52)</f>
        <v>4538516</v>
      </c>
      <c r="G53" s="66">
        <f t="shared" ref="G53:H53" si="11">SUM(G42:G52)</f>
        <v>4313542</v>
      </c>
      <c r="H53" s="70">
        <f t="shared" si="11"/>
        <v>4313541</v>
      </c>
      <c r="I53" s="39">
        <f>SUM(I42:I52)</f>
        <v>0.66464964968126861</v>
      </c>
      <c r="J53" s="56">
        <f>SUM(H53/H55)</f>
        <v>0.66464964968126861</v>
      </c>
      <c r="K53" s="8"/>
      <c r="O53" s="4"/>
    </row>
    <row r="54" spans="1:15" s="3" customFormat="1" ht="13.5" customHeight="1" x14ac:dyDescent="0.2">
      <c r="B54" s="20">
        <v>50</v>
      </c>
      <c r="C54" s="21" t="s">
        <v>47</v>
      </c>
      <c r="D54" s="21"/>
      <c r="E54" s="21"/>
      <c r="F54" s="71">
        <f>SUM(F41+F14)</f>
        <v>8598071</v>
      </c>
      <c r="G54" s="71">
        <f t="shared" ref="G54:H54" si="12">SUM(G41+G14)</f>
        <v>7806355</v>
      </c>
      <c r="H54" s="72">
        <f t="shared" si="12"/>
        <v>7783707</v>
      </c>
      <c r="I54" s="40"/>
      <c r="J54" s="22">
        <v>1</v>
      </c>
      <c r="O54" s="4"/>
    </row>
    <row r="55" spans="1:15" s="3" customFormat="1" ht="13.5" customHeight="1" x14ac:dyDescent="0.2">
      <c r="B55" s="20">
        <v>51</v>
      </c>
      <c r="C55" s="21" t="s">
        <v>21</v>
      </c>
      <c r="D55" s="21"/>
      <c r="E55" s="21"/>
      <c r="F55" s="71">
        <f>SUM(F53+F27)</f>
        <v>7305587</v>
      </c>
      <c r="G55" s="71">
        <f>SUM(G53+G27)</f>
        <v>6535788</v>
      </c>
      <c r="H55" s="72">
        <f t="shared" ref="H55" si="13">SUM(H53+H27)</f>
        <v>6489947</v>
      </c>
      <c r="I55" s="41"/>
      <c r="J55" s="23">
        <v>1</v>
      </c>
      <c r="O55" s="4"/>
    </row>
    <row r="56" spans="1:15" ht="13.5" customHeight="1" x14ac:dyDescent="0.2">
      <c r="B56" s="24"/>
      <c r="C56" s="25" t="s">
        <v>25</v>
      </c>
      <c r="D56" s="25"/>
      <c r="E56" s="25"/>
      <c r="F56" s="73">
        <v>1292484</v>
      </c>
      <c r="G56" s="73">
        <v>1270567</v>
      </c>
      <c r="H56" s="74">
        <v>1270567</v>
      </c>
      <c r="I56" s="42"/>
      <c r="J56" s="58"/>
    </row>
    <row r="57" spans="1:15" ht="13.5" customHeight="1" x14ac:dyDescent="0.2">
      <c r="B57" s="27"/>
      <c r="C57" s="27"/>
      <c r="D57" s="91" t="s">
        <v>75</v>
      </c>
      <c r="E57" s="27" t="s">
        <v>51</v>
      </c>
      <c r="F57" s="77">
        <f>F55+F56</f>
        <v>8598071</v>
      </c>
      <c r="G57" s="77">
        <f>G55+G56</f>
        <v>7806355</v>
      </c>
      <c r="H57" s="77">
        <f t="shared" ref="H57" si="14">H55+H56</f>
        <v>7760514</v>
      </c>
      <c r="I57" s="43"/>
      <c r="K57" s="62"/>
    </row>
    <row r="58" spans="1:15" ht="13.5" customHeight="1" x14ac:dyDescent="0.2">
      <c r="B58" s="27"/>
      <c r="C58" s="27"/>
      <c r="D58" s="27"/>
      <c r="E58" s="27" t="s">
        <v>52</v>
      </c>
      <c r="F58" s="77">
        <f>F54</f>
        <v>8598071</v>
      </c>
      <c r="G58" s="77">
        <f t="shared" ref="G58:H58" si="15">G54</f>
        <v>7806355</v>
      </c>
      <c r="H58" s="77">
        <f t="shared" si="15"/>
        <v>7783707</v>
      </c>
      <c r="I58" s="43"/>
      <c r="K58" s="62"/>
    </row>
    <row r="59" spans="1:15" ht="13.5" customHeight="1" x14ac:dyDescent="0.2">
      <c r="D59" s="91"/>
      <c r="E59" s="28" t="s">
        <v>55</v>
      </c>
      <c r="F59" s="78">
        <f>SUM(F55-F57)</f>
        <v>-1292484</v>
      </c>
      <c r="G59" s="78"/>
      <c r="H59" s="79"/>
      <c r="I59" s="43"/>
    </row>
    <row r="60" spans="1:15" ht="13.5" customHeight="1" x14ac:dyDescent="0.2">
      <c r="E60" s="9" t="s">
        <v>56</v>
      </c>
      <c r="F60" s="78">
        <f>SUM(F54-F58)</f>
        <v>0</v>
      </c>
      <c r="G60" s="78"/>
      <c r="H60" s="79"/>
      <c r="I60" s="43"/>
    </row>
    <row r="61" spans="1:15" ht="13.5" customHeight="1" x14ac:dyDescent="0.2">
      <c r="D61" s="80" t="s">
        <v>64</v>
      </c>
      <c r="E61" s="81" t="s">
        <v>62</v>
      </c>
      <c r="F61" s="78">
        <v>8598071</v>
      </c>
      <c r="G61" s="78">
        <v>7806355</v>
      </c>
      <c r="H61" s="79">
        <v>7783707</v>
      </c>
      <c r="I61" s="43"/>
    </row>
    <row r="62" spans="1:15" ht="13.5" customHeight="1" x14ac:dyDescent="0.2">
      <c r="D62" s="80" t="s">
        <v>65</v>
      </c>
      <c r="E62" s="80" t="s">
        <v>63</v>
      </c>
      <c r="F62" s="78">
        <v>8598071</v>
      </c>
      <c r="G62" s="78">
        <v>7806355</v>
      </c>
      <c r="H62" s="79">
        <v>7760514</v>
      </c>
    </row>
    <row r="63" spans="1:15" ht="13.5" customHeight="1" x14ac:dyDescent="0.2">
      <c r="E63" s="9" t="s">
        <v>66</v>
      </c>
      <c r="G63" s="50">
        <f>G61-G54</f>
        <v>0</v>
      </c>
      <c r="H63" s="78">
        <f>H61-H54</f>
        <v>0</v>
      </c>
    </row>
    <row r="65" spans="5:8" ht="13.5" customHeight="1" x14ac:dyDescent="0.2">
      <c r="E65" s="9" t="s">
        <v>67</v>
      </c>
      <c r="G65" s="50">
        <f>G62-G57</f>
        <v>0</v>
      </c>
      <c r="H65" s="50">
        <f>H62-H57</f>
        <v>0</v>
      </c>
    </row>
  </sheetData>
  <mergeCells count="7">
    <mergeCell ref="A42:A53"/>
    <mergeCell ref="C1:H1"/>
    <mergeCell ref="B3:H3"/>
    <mergeCell ref="A4:A14"/>
    <mergeCell ref="A15:A27"/>
    <mergeCell ref="B28:H28"/>
    <mergeCell ref="A29:A41"/>
  </mergeCells>
  <pageMargins left="1.1811023622047245" right="0.19685039370078741" top="0" bottom="0.19685039370078741" header="0" footer="0"/>
  <pageSetup paperSize="9" scale="95" orientation="portrait" verticalDpi="300" r:id="rId1"/>
  <headerFooter alignWithMargins="0">
    <oddHeader>&amp;L&amp;9Polgármesteri Hivatal
Veresegyház&amp;R&amp;"Arial CE,Dőlt"&amp;9 &amp;"Arial CE,Normál"&amp;8 22.2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22.1 melléklet</vt:lpstr>
      <vt:lpstr>22.4 melléklet</vt:lpstr>
      <vt:lpstr>22.3 melléklet</vt:lpstr>
      <vt:lpstr>22.2 melléklet</vt:lpstr>
    </vt:vector>
  </TitlesOfParts>
  <Company>VERESEGYHÁZ PH.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</dc:creator>
  <cp:lastModifiedBy>Jáger Ágnes</cp:lastModifiedBy>
  <cp:lastPrinted>2012-04-17T14:39:52Z</cp:lastPrinted>
  <dcterms:created xsi:type="dcterms:W3CDTF">2002-02-12T09:25:28Z</dcterms:created>
  <dcterms:modified xsi:type="dcterms:W3CDTF">2012-04-17T14:40:58Z</dcterms:modified>
</cp:coreProperties>
</file>